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My Drive\ESM-121 Class\Exercises\06_Exercise_Cost-Benefit Analysis\Ex_6\"/>
    </mc:Choice>
  </mc:AlternateContent>
  <bookViews>
    <workbookView xWindow="1905" yWindow="0" windowWidth="28800" windowHeight="11985"/>
  </bookViews>
  <sheets>
    <sheet name="1.1 To Future Value" sheetId="5" r:id="rId1"/>
    <sheet name="1.2 To Future Value" sheetId="6" r:id="rId2"/>
    <sheet name="2.1 To Present Value " sheetId="7" r:id="rId3"/>
    <sheet name="2.2 To Present Value" sheetId="8" r:id="rId4"/>
    <sheet name="3.1 To Annual Value" sheetId="1" r:id="rId5"/>
    <sheet name="3.2 To Annual Value" sheetId="4" r:id="rId6"/>
    <sheet name="Example (Pumping Plant)" sheetId="10" r:id="rId7"/>
    <sheet name="Net Benefit Estimation" sheetId="13" r:id="rId8"/>
    <sheet name="Example (Benef-Cost Ex_1)" sheetId="11" r:id="rId9"/>
    <sheet name="Benef-Cost Ex_2" sheetId="9" r:id="rId10"/>
    <sheet name="FedFunds_InteresRates" sheetId="12" state="hidden" r:id="rId11"/>
  </sheets>
  <definedNames>
    <definedName name="_xlnm._FilterDatabase" localSheetId="8" hidden="1">'Example (Benef-Cost Ex_1)'!$B$36:$E$36</definedName>
  </definedNames>
  <calcPr calcId="162913"/>
</workbook>
</file>

<file path=xl/calcChain.xml><?xml version="1.0" encoding="utf-8"?>
<calcChain xmlns="http://schemas.openxmlformats.org/spreadsheetml/2006/main">
  <c r="C12" i="6" l="1"/>
  <c r="B652" i="12" l="1"/>
  <c r="A652" i="12"/>
  <c r="B651" i="12"/>
  <c r="A651" i="12"/>
  <c r="B650" i="12"/>
  <c r="A650" i="12"/>
  <c r="B649" i="12"/>
  <c r="A649" i="12"/>
  <c r="B648" i="12"/>
  <c r="A648" i="12"/>
  <c r="B647" i="12"/>
  <c r="A647" i="12"/>
  <c r="B646" i="12"/>
  <c r="A646" i="12"/>
  <c r="B645" i="12"/>
  <c r="A645" i="12"/>
  <c r="B644" i="12"/>
  <c r="A644" i="12"/>
  <c r="B643" i="12"/>
  <c r="A643" i="12"/>
  <c r="B642" i="12"/>
  <c r="A642" i="12"/>
  <c r="B641" i="12"/>
  <c r="A641" i="12"/>
  <c r="B640" i="12"/>
  <c r="A640" i="12"/>
  <c r="B639" i="12"/>
  <c r="A639" i="12"/>
  <c r="B638" i="12"/>
  <c r="A638" i="12"/>
  <c r="B637" i="12"/>
  <c r="A637" i="12"/>
  <c r="B636" i="12"/>
  <c r="A636" i="12"/>
  <c r="B635" i="12"/>
  <c r="A635" i="12"/>
  <c r="B634" i="12"/>
  <c r="A634" i="12"/>
  <c r="B633" i="12"/>
  <c r="A633" i="12"/>
  <c r="B632" i="12"/>
  <c r="A632" i="12"/>
  <c r="B631" i="12"/>
  <c r="A631" i="12"/>
  <c r="B630" i="12"/>
  <c r="A630" i="12"/>
  <c r="B629" i="12"/>
  <c r="A629" i="12"/>
  <c r="B628" i="12"/>
  <c r="A628" i="12"/>
  <c r="B627" i="12"/>
  <c r="A627" i="12"/>
  <c r="B626" i="12"/>
  <c r="A626" i="12"/>
  <c r="B625" i="12"/>
  <c r="A625" i="12"/>
  <c r="B624" i="12"/>
  <c r="A624" i="12"/>
  <c r="B623" i="12"/>
  <c r="A623" i="12"/>
  <c r="B622" i="12"/>
  <c r="A622" i="12"/>
  <c r="B621" i="12"/>
  <c r="A621" i="12"/>
  <c r="B620" i="12"/>
  <c r="A620" i="12"/>
  <c r="B619" i="12"/>
  <c r="A619" i="12"/>
  <c r="B618" i="12"/>
  <c r="A618" i="12"/>
  <c r="B617" i="12"/>
  <c r="A617" i="12"/>
  <c r="B616" i="12"/>
  <c r="A616" i="12"/>
  <c r="B615" i="12"/>
  <c r="A615" i="12"/>
  <c r="B614" i="12"/>
  <c r="A614" i="12"/>
  <c r="B613" i="12"/>
  <c r="A613" i="12"/>
  <c r="B612" i="12"/>
  <c r="A612" i="12"/>
  <c r="B611" i="12"/>
  <c r="A611" i="12"/>
  <c r="B610" i="12"/>
  <c r="A610" i="12"/>
  <c r="B609" i="12"/>
  <c r="A609" i="12"/>
  <c r="B608" i="12"/>
  <c r="A608" i="12"/>
  <c r="B607" i="12"/>
  <c r="A607" i="12"/>
  <c r="B606" i="12"/>
  <c r="A606" i="12"/>
  <c r="B605" i="12"/>
  <c r="A605" i="12"/>
  <c r="B604" i="12"/>
  <c r="A604" i="12"/>
  <c r="B603" i="12"/>
  <c r="A603" i="12"/>
  <c r="B602" i="12"/>
  <c r="A602" i="12"/>
  <c r="B601" i="12"/>
  <c r="A601" i="12"/>
  <c r="B600" i="12"/>
  <c r="A600" i="12"/>
  <c r="B599" i="12"/>
  <c r="A599" i="12"/>
  <c r="B598" i="12"/>
  <c r="A598" i="12"/>
  <c r="B597" i="12"/>
  <c r="A597" i="12"/>
  <c r="B596" i="12"/>
  <c r="A596" i="12"/>
  <c r="B595" i="12"/>
  <c r="A595" i="12"/>
  <c r="B594" i="12"/>
  <c r="A594" i="12"/>
  <c r="B593" i="12"/>
  <c r="A593" i="12"/>
  <c r="B592" i="12"/>
  <c r="A592" i="12"/>
  <c r="B591" i="12"/>
  <c r="A591" i="12"/>
  <c r="B590" i="12"/>
  <c r="A590" i="12"/>
  <c r="B589" i="12"/>
  <c r="A589" i="12"/>
  <c r="B588" i="12"/>
  <c r="A588" i="12"/>
  <c r="B587" i="12"/>
  <c r="A587" i="12"/>
  <c r="B586" i="12"/>
  <c r="A586" i="12"/>
  <c r="B585" i="12"/>
  <c r="A585" i="12"/>
  <c r="B584" i="12"/>
  <c r="A584" i="12"/>
  <c r="B583" i="12"/>
  <c r="A583" i="12"/>
  <c r="B582" i="12"/>
  <c r="A582" i="12"/>
  <c r="B581" i="12"/>
  <c r="A581" i="12"/>
  <c r="B580" i="12"/>
  <c r="A580" i="12"/>
  <c r="B579" i="12"/>
  <c r="A579" i="12"/>
  <c r="B578" i="12"/>
  <c r="A578" i="12"/>
  <c r="B577" i="12"/>
  <c r="A577" i="12"/>
  <c r="B576" i="12"/>
  <c r="A576" i="12"/>
  <c r="B575" i="12"/>
  <c r="A575" i="12"/>
  <c r="B574" i="12"/>
  <c r="A574" i="12"/>
  <c r="B573" i="12"/>
  <c r="A573" i="12"/>
  <c r="B572" i="12"/>
  <c r="A572" i="12"/>
  <c r="B571" i="12"/>
  <c r="A571" i="12"/>
  <c r="B570" i="12"/>
  <c r="A570" i="12"/>
  <c r="B569" i="12"/>
  <c r="A569" i="12"/>
  <c r="B568" i="12"/>
  <c r="A568" i="12"/>
  <c r="B567" i="12"/>
  <c r="A567" i="12"/>
  <c r="B566" i="12"/>
  <c r="A566" i="12"/>
  <c r="B565" i="12"/>
  <c r="A565" i="12"/>
  <c r="B564" i="12"/>
  <c r="A564" i="12"/>
  <c r="B563" i="12"/>
  <c r="A563" i="12"/>
  <c r="B562" i="12"/>
  <c r="A562" i="12"/>
  <c r="B561" i="12"/>
  <c r="A561" i="12"/>
  <c r="B560" i="12"/>
  <c r="A560" i="12"/>
  <c r="B559" i="12"/>
  <c r="A559" i="12"/>
  <c r="B558" i="12"/>
  <c r="A558" i="12"/>
  <c r="B557" i="12"/>
  <c r="A557" i="12"/>
  <c r="B556" i="12"/>
  <c r="A556" i="12"/>
  <c r="B555" i="12"/>
  <c r="A555" i="12"/>
  <c r="B554" i="12"/>
  <c r="A554" i="12"/>
  <c r="B553" i="12"/>
  <c r="A553" i="12"/>
  <c r="B552" i="12"/>
  <c r="A552" i="12"/>
  <c r="B551" i="12"/>
  <c r="A551" i="12"/>
  <c r="B550" i="12"/>
  <c r="A550" i="12"/>
  <c r="B549" i="12"/>
  <c r="A549" i="12"/>
  <c r="B548" i="12"/>
  <c r="A548" i="12"/>
  <c r="B547" i="12"/>
  <c r="A547" i="12"/>
  <c r="B546" i="12"/>
  <c r="A546" i="12"/>
  <c r="B545" i="12"/>
  <c r="A545" i="12"/>
  <c r="B544" i="12"/>
  <c r="A544" i="12"/>
  <c r="B543" i="12"/>
  <c r="A543" i="12"/>
  <c r="B542" i="12"/>
  <c r="A542" i="12"/>
  <c r="B541" i="12"/>
  <c r="A541" i="12"/>
  <c r="B540" i="12"/>
  <c r="A540" i="12"/>
  <c r="B539" i="12"/>
  <c r="A539" i="12"/>
  <c r="B538" i="12"/>
  <c r="A538" i="12"/>
  <c r="B537" i="12"/>
  <c r="A537" i="12"/>
  <c r="B536" i="12"/>
  <c r="A536" i="12"/>
  <c r="B535" i="12"/>
  <c r="A535" i="12"/>
  <c r="B534" i="12"/>
  <c r="A534" i="12"/>
  <c r="B533" i="12"/>
  <c r="A533" i="12"/>
  <c r="B532" i="12"/>
  <c r="A532" i="12"/>
  <c r="B531" i="12"/>
  <c r="A531" i="12"/>
  <c r="B530" i="12"/>
  <c r="A530" i="12"/>
  <c r="B529" i="12"/>
  <c r="A529" i="12"/>
  <c r="B528" i="12"/>
  <c r="A528" i="12"/>
  <c r="B527" i="12"/>
  <c r="A527" i="12"/>
  <c r="B526" i="12"/>
  <c r="A526" i="12"/>
  <c r="B525" i="12"/>
  <c r="A525" i="12"/>
  <c r="B524" i="12"/>
  <c r="A524" i="12"/>
  <c r="B523" i="12"/>
  <c r="A523" i="12"/>
  <c r="B522" i="12"/>
  <c r="A522" i="12"/>
  <c r="B521" i="12"/>
  <c r="A521" i="12"/>
  <c r="B520" i="12"/>
  <c r="A520" i="12"/>
  <c r="B519" i="12"/>
  <c r="A519" i="12"/>
  <c r="B518" i="12"/>
  <c r="A518" i="12"/>
  <c r="B517" i="12"/>
  <c r="A517" i="12"/>
  <c r="B516" i="12"/>
  <c r="A516" i="12"/>
  <c r="B515" i="12"/>
  <c r="A515" i="12"/>
  <c r="B514" i="12"/>
  <c r="A514" i="12"/>
  <c r="B513" i="12"/>
  <c r="A513" i="12"/>
  <c r="B512" i="12"/>
  <c r="A512" i="12"/>
  <c r="B511" i="12"/>
  <c r="A511" i="12"/>
  <c r="B510" i="12"/>
  <c r="A510" i="12"/>
  <c r="B509" i="12"/>
  <c r="A509" i="12"/>
  <c r="B508" i="12"/>
  <c r="A508" i="12"/>
  <c r="B507" i="12"/>
  <c r="A507" i="12"/>
  <c r="B506" i="12"/>
  <c r="A506" i="12"/>
  <c r="B505" i="12"/>
  <c r="A505" i="12"/>
  <c r="B504" i="12"/>
  <c r="A504" i="12"/>
  <c r="B503" i="12"/>
  <c r="A503" i="12"/>
  <c r="B502" i="12"/>
  <c r="A502" i="12"/>
  <c r="B501" i="12"/>
  <c r="A501" i="12"/>
  <c r="B500" i="12"/>
  <c r="A500" i="12"/>
  <c r="B499" i="12"/>
  <c r="A499" i="12"/>
  <c r="B498" i="12"/>
  <c r="A498" i="12"/>
  <c r="B497" i="12"/>
  <c r="A497" i="12"/>
  <c r="B496" i="12"/>
  <c r="A496" i="12"/>
  <c r="B495" i="12"/>
  <c r="A495" i="12"/>
  <c r="B494" i="12"/>
  <c r="A494" i="12"/>
  <c r="B493" i="12"/>
  <c r="A493" i="12"/>
  <c r="B492" i="12"/>
  <c r="A492" i="12"/>
  <c r="B491" i="12"/>
  <c r="A491" i="12"/>
  <c r="B490" i="12"/>
  <c r="A490" i="12"/>
  <c r="B489" i="12"/>
  <c r="A489" i="12"/>
  <c r="B488" i="12"/>
  <c r="A488" i="12"/>
  <c r="B487" i="12"/>
  <c r="A487" i="12"/>
  <c r="B486" i="12"/>
  <c r="A486" i="12"/>
  <c r="B485" i="12"/>
  <c r="A485" i="12"/>
  <c r="B484" i="12"/>
  <c r="A484" i="12"/>
  <c r="B483" i="12"/>
  <c r="A483" i="12"/>
  <c r="B482" i="12"/>
  <c r="A482" i="12"/>
  <c r="B481" i="12"/>
  <c r="A481" i="12"/>
  <c r="B480" i="12"/>
  <c r="A480" i="12"/>
  <c r="B479" i="12"/>
  <c r="A479" i="12"/>
  <c r="B478" i="12"/>
  <c r="A478" i="12"/>
  <c r="B477" i="12"/>
  <c r="A477" i="12"/>
  <c r="B476" i="12"/>
  <c r="A476" i="12"/>
  <c r="B475" i="12"/>
  <c r="A475" i="12"/>
  <c r="B474" i="12"/>
  <c r="A474" i="12"/>
  <c r="B473" i="12"/>
  <c r="A473" i="12"/>
  <c r="B472" i="12"/>
  <c r="A472" i="12"/>
  <c r="B471" i="12"/>
  <c r="A471" i="12"/>
  <c r="B470" i="12"/>
  <c r="A470" i="12"/>
  <c r="B469" i="12"/>
  <c r="A469" i="12"/>
  <c r="B468" i="12"/>
  <c r="A468" i="12"/>
  <c r="B467" i="12"/>
  <c r="A467" i="12"/>
  <c r="B466" i="12"/>
  <c r="A466" i="12"/>
  <c r="B465" i="12"/>
  <c r="A465" i="12"/>
  <c r="B464" i="12"/>
  <c r="A464" i="12"/>
  <c r="B463" i="12"/>
  <c r="A463" i="12"/>
  <c r="B462" i="12"/>
  <c r="A462" i="12"/>
  <c r="B461" i="12"/>
  <c r="A461" i="12"/>
  <c r="B460" i="12"/>
  <c r="A460" i="12"/>
  <c r="B459" i="12"/>
  <c r="A459" i="12"/>
  <c r="B458" i="12"/>
  <c r="A458" i="12"/>
  <c r="B457" i="12"/>
  <c r="A457" i="12"/>
  <c r="B456" i="12"/>
  <c r="A456" i="12"/>
  <c r="B455" i="12"/>
  <c r="A455" i="12"/>
  <c r="B454" i="12"/>
  <c r="A454" i="12"/>
  <c r="B453" i="12"/>
  <c r="A453" i="12"/>
  <c r="B452" i="12"/>
  <c r="A452" i="12"/>
  <c r="B451" i="12"/>
  <c r="A451" i="12"/>
  <c r="B450" i="12"/>
  <c r="A450" i="12"/>
  <c r="B449" i="12"/>
  <c r="A449" i="12"/>
  <c r="B448" i="12"/>
  <c r="A448" i="12"/>
  <c r="B447" i="12"/>
  <c r="A447" i="12"/>
  <c r="B446" i="12"/>
  <c r="A446" i="12"/>
  <c r="B445" i="12"/>
  <c r="A445" i="12"/>
  <c r="B444" i="12"/>
  <c r="A444" i="12"/>
  <c r="B443" i="12"/>
  <c r="A443" i="12"/>
  <c r="B442" i="12"/>
  <c r="A442" i="12"/>
  <c r="B441" i="12"/>
  <c r="A441" i="12"/>
  <c r="B440" i="12"/>
  <c r="A440" i="12"/>
  <c r="B439" i="12"/>
  <c r="A439" i="12"/>
  <c r="B438" i="12"/>
  <c r="A438" i="12"/>
  <c r="B437" i="12"/>
  <c r="A437" i="12"/>
  <c r="B436" i="12"/>
  <c r="A436" i="12"/>
  <c r="B435" i="12"/>
  <c r="A435" i="12"/>
  <c r="B434" i="12"/>
  <c r="A434" i="12"/>
  <c r="B433" i="12"/>
  <c r="A433" i="12"/>
  <c r="B432" i="12"/>
  <c r="A432" i="12"/>
  <c r="B431" i="12"/>
  <c r="A431" i="12"/>
  <c r="B430" i="12"/>
  <c r="A430" i="12"/>
  <c r="B429" i="12"/>
  <c r="A429" i="12"/>
  <c r="B428" i="12"/>
  <c r="A428" i="12"/>
  <c r="B427" i="12"/>
  <c r="A427" i="12"/>
  <c r="B426" i="12"/>
  <c r="A426" i="12"/>
  <c r="B425" i="12"/>
  <c r="A425" i="12"/>
  <c r="B424" i="12"/>
  <c r="A424" i="12"/>
  <c r="B423" i="12"/>
  <c r="A423" i="12"/>
  <c r="B422" i="12"/>
  <c r="A422" i="12"/>
  <c r="B421" i="12"/>
  <c r="A421" i="12"/>
  <c r="B420" i="12"/>
  <c r="A420" i="12"/>
  <c r="B419" i="12"/>
  <c r="A419" i="12"/>
  <c r="B418" i="12"/>
  <c r="A418" i="12"/>
  <c r="B417" i="12"/>
  <c r="A417" i="12"/>
  <c r="B416" i="12"/>
  <c r="A416" i="12"/>
  <c r="B415" i="12"/>
  <c r="A415" i="12"/>
  <c r="B414" i="12"/>
  <c r="A414" i="12"/>
  <c r="B413" i="12"/>
  <c r="A413" i="12"/>
  <c r="B412" i="12"/>
  <c r="A412" i="12"/>
  <c r="B411" i="12"/>
  <c r="A411" i="12"/>
  <c r="B410" i="12"/>
  <c r="A410" i="12"/>
  <c r="B409" i="12"/>
  <c r="A409" i="12"/>
  <c r="B408" i="12"/>
  <c r="A408" i="12"/>
  <c r="B407" i="12"/>
  <c r="A407" i="12"/>
  <c r="B406" i="12"/>
  <c r="A406" i="12"/>
  <c r="B405" i="12"/>
  <c r="A405" i="12"/>
  <c r="B404" i="12"/>
  <c r="A404" i="12"/>
  <c r="B403" i="12"/>
  <c r="A403" i="12"/>
  <c r="B402" i="12"/>
  <c r="A402" i="12"/>
  <c r="B401" i="12"/>
  <c r="A401" i="12"/>
  <c r="B400" i="12"/>
  <c r="A400" i="12"/>
  <c r="B399" i="12"/>
  <c r="A399" i="12"/>
  <c r="B398" i="12"/>
  <c r="A398" i="12"/>
  <c r="B397" i="12"/>
  <c r="A397" i="12"/>
  <c r="B396" i="12"/>
  <c r="A396" i="12"/>
  <c r="B395" i="12"/>
  <c r="A395" i="12"/>
  <c r="B394" i="12"/>
  <c r="A394" i="12"/>
  <c r="B393" i="12"/>
  <c r="A393" i="12"/>
  <c r="B392" i="12"/>
  <c r="A392" i="12"/>
  <c r="B391" i="12"/>
  <c r="A391" i="12"/>
  <c r="B390" i="12"/>
  <c r="A390" i="12"/>
  <c r="B389" i="12"/>
  <c r="A389" i="12"/>
  <c r="B388" i="12"/>
  <c r="A388" i="12"/>
  <c r="B387" i="12"/>
  <c r="A387" i="12"/>
  <c r="B386" i="12"/>
  <c r="A386" i="12"/>
  <c r="B385" i="12"/>
  <c r="A385" i="12"/>
  <c r="B384" i="12"/>
  <c r="A384" i="12"/>
  <c r="B383" i="12"/>
  <c r="A383" i="12"/>
  <c r="B382" i="12"/>
  <c r="A382" i="12"/>
  <c r="B381" i="12"/>
  <c r="A381" i="12"/>
  <c r="B380" i="12"/>
  <c r="A380" i="12"/>
  <c r="B379" i="12"/>
  <c r="A379" i="12"/>
  <c r="B378" i="12"/>
  <c r="A378" i="12"/>
  <c r="B377" i="12"/>
  <c r="A377" i="12"/>
  <c r="B376" i="12"/>
  <c r="A376" i="12"/>
  <c r="B375" i="12"/>
  <c r="A375" i="12"/>
  <c r="B374" i="12"/>
  <c r="A374" i="12"/>
  <c r="B373" i="12"/>
  <c r="A373" i="12"/>
  <c r="B372" i="12"/>
  <c r="A372" i="12"/>
  <c r="B371" i="12"/>
  <c r="A371" i="12"/>
  <c r="B370" i="12"/>
  <c r="A370" i="12"/>
  <c r="B369" i="12"/>
  <c r="A369" i="12"/>
  <c r="B368" i="12"/>
  <c r="A368" i="12"/>
  <c r="B367" i="12"/>
  <c r="A367" i="12"/>
  <c r="B366" i="12"/>
  <c r="A366" i="12"/>
  <c r="B365" i="12"/>
  <c r="A365" i="12"/>
  <c r="B364" i="12"/>
  <c r="A364" i="12"/>
  <c r="B363" i="12"/>
  <c r="A363" i="12"/>
  <c r="B362" i="12"/>
  <c r="A362" i="12"/>
  <c r="B361" i="12"/>
  <c r="A361" i="12"/>
  <c r="B360" i="12"/>
  <c r="A360" i="12"/>
  <c r="B359" i="12"/>
  <c r="A359" i="12"/>
  <c r="B358" i="12"/>
  <c r="A358" i="12"/>
  <c r="B357" i="12"/>
  <c r="A357" i="12"/>
  <c r="B356" i="12"/>
  <c r="A356" i="12"/>
  <c r="B355" i="12"/>
  <c r="A355" i="12"/>
  <c r="B354" i="12"/>
  <c r="A354" i="12"/>
  <c r="B353" i="12"/>
  <c r="A353" i="12"/>
  <c r="B352" i="12"/>
  <c r="A352" i="12"/>
  <c r="B351" i="12"/>
  <c r="A351" i="12"/>
  <c r="B350" i="12"/>
  <c r="A350" i="12"/>
  <c r="B349" i="12"/>
  <c r="A349" i="12"/>
  <c r="B348" i="12"/>
  <c r="A348" i="12"/>
  <c r="B347" i="12"/>
  <c r="A347" i="12"/>
  <c r="B346" i="12"/>
  <c r="A346" i="12"/>
  <c r="B345" i="12"/>
  <c r="A345" i="12"/>
  <c r="B344" i="12"/>
  <c r="A344" i="12"/>
  <c r="B343" i="12"/>
  <c r="A343" i="12"/>
  <c r="B342" i="12"/>
  <c r="A342" i="12"/>
  <c r="B341" i="12"/>
  <c r="A341" i="12"/>
  <c r="B340" i="12"/>
  <c r="A340" i="12"/>
  <c r="B339" i="12"/>
  <c r="A339" i="12"/>
  <c r="B338" i="12"/>
  <c r="A338" i="12"/>
  <c r="B337" i="12"/>
  <c r="A337" i="12"/>
  <c r="B336" i="12"/>
  <c r="A336" i="12"/>
  <c r="B335" i="12"/>
  <c r="A335" i="12"/>
  <c r="B334" i="12"/>
  <c r="A334" i="12"/>
  <c r="B333" i="12"/>
  <c r="A333" i="12"/>
  <c r="B332" i="12"/>
  <c r="A332" i="12"/>
  <c r="B331" i="12"/>
  <c r="A331" i="12"/>
  <c r="B330" i="12"/>
  <c r="A330" i="12"/>
  <c r="B329" i="12"/>
  <c r="A329" i="12"/>
  <c r="B328" i="12"/>
  <c r="A328" i="12"/>
  <c r="B327" i="12"/>
  <c r="A327" i="12"/>
  <c r="B326" i="12"/>
  <c r="A326" i="12"/>
  <c r="B325" i="12"/>
  <c r="A325" i="12"/>
  <c r="B324" i="12"/>
  <c r="A324" i="12"/>
  <c r="B323" i="12"/>
  <c r="A323" i="12"/>
  <c r="B322" i="12"/>
  <c r="A322" i="12"/>
  <c r="B321" i="12"/>
  <c r="A321" i="12"/>
  <c r="B320" i="12"/>
  <c r="A320" i="12"/>
  <c r="B319" i="12"/>
  <c r="A319" i="12"/>
  <c r="B318" i="12"/>
  <c r="A318" i="12"/>
  <c r="B317" i="12"/>
  <c r="A317" i="12"/>
  <c r="B316" i="12"/>
  <c r="A316" i="12"/>
  <c r="B315" i="12"/>
  <c r="A315" i="12"/>
  <c r="B314" i="12"/>
  <c r="A314" i="12"/>
  <c r="B313" i="12"/>
  <c r="A313" i="12"/>
  <c r="B312" i="12"/>
  <c r="A312" i="12"/>
  <c r="B311" i="12"/>
  <c r="A311" i="12"/>
  <c r="B310" i="12"/>
  <c r="A310" i="12"/>
  <c r="B309" i="12"/>
  <c r="A309" i="12"/>
  <c r="B308" i="12"/>
  <c r="A308" i="12"/>
  <c r="B307" i="12"/>
  <c r="A307" i="12"/>
  <c r="B306" i="12"/>
  <c r="A306" i="12"/>
  <c r="B305" i="12"/>
  <c r="A305" i="12"/>
  <c r="B304" i="12"/>
  <c r="A304" i="12"/>
  <c r="B303" i="12"/>
  <c r="A303" i="12"/>
  <c r="B302" i="12"/>
  <c r="A302" i="12"/>
  <c r="B301" i="12"/>
  <c r="A301" i="12"/>
  <c r="B300" i="12"/>
  <c r="A300" i="12"/>
  <c r="B299" i="12"/>
  <c r="A299" i="12"/>
  <c r="B298" i="12"/>
  <c r="A298" i="12"/>
  <c r="B297" i="12"/>
  <c r="A297" i="12"/>
  <c r="B296" i="12"/>
  <c r="A296" i="12"/>
  <c r="B295" i="12"/>
  <c r="A295" i="12"/>
  <c r="B294" i="12"/>
  <c r="A294" i="12"/>
  <c r="B293" i="12"/>
  <c r="A293" i="12"/>
  <c r="B292" i="12"/>
  <c r="A292" i="12"/>
  <c r="B291" i="12"/>
  <c r="A291" i="12"/>
  <c r="B290" i="12"/>
  <c r="A290" i="12"/>
  <c r="B289" i="12"/>
  <c r="A289" i="12"/>
  <c r="B288" i="12"/>
  <c r="A288" i="12"/>
  <c r="B287" i="12"/>
  <c r="A287" i="12"/>
  <c r="B286" i="12"/>
  <c r="A286" i="12"/>
  <c r="B285" i="12"/>
  <c r="A285" i="12"/>
  <c r="B284" i="12"/>
  <c r="A284" i="12"/>
  <c r="B283" i="12"/>
  <c r="A283" i="12"/>
  <c r="B282" i="12"/>
  <c r="A282" i="12"/>
  <c r="B281" i="12"/>
  <c r="A281" i="12"/>
  <c r="B280" i="12"/>
  <c r="A280" i="12"/>
  <c r="B279" i="12"/>
  <c r="A279" i="12"/>
  <c r="B278" i="12"/>
  <c r="A278" i="12"/>
  <c r="B277" i="12"/>
  <c r="A277" i="12"/>
  <c r="B276" i="12"/>
  <c r="A276" i="12"/>
  <c r="B275" i="12"/>
  <c r="A275" i="12"/>
  <c r="B274" i="12"/>
  <c r="A274" i="12"/>
  <c r="B273" i="12"/>
  <c r="A273" i="12"/>
  <c r="B272" i="12"/>
  <c r="A272" i="12"/>
  <c r="B271" i="12"/>
  <c r="A271" i="12"/>
  <c r="B270" i="12"/>
  <c r="A270" i="12"/>
  <c r="B269" i="12"/>
  <c r="A269" i="12"/>
  <c r="B268" i="12"/>
  <c r="A268" i="12"/>
  <c r="B267" i="12"/>
  <c r="A267" i="12"/>
  <c r="B266" i="12"/>
  <c r="A266" i="12"/>
  <c r="B265" i="12"/>
  <c r="A265" i="12"/>
  <c r="B264" i="12"/>
  <c r="A264" i="12"/>
  <c r="B263" i="12"/>
  <c r="A263" i="12"/>
  <c r="B262" i="12"/>
  <c r="A262" i="12"/>
  <c r="B261" i="12"/>
  <c r="A261" i="12"/>
  <c r="B260" i="12"/>
  <c r="A260" i="12"/>
  <c r="B259" i="12"/>
  <c r="A259" i="12"/>
  <c r="B258" i="12"/>
  <c r="A258" i="12"/>
  <c r="B257" i="12"/>
  <c r="A257" i="12"/>
  <c r="B256" i="12"/>
  <c r="A256" i="12"/>
  <c r="B255" i="12"/>
  <c r="A255" i="12"/>
  <c r="B254" i="12"/>
  <c r="A254" i="12"/>
  <c r="B253" i="12"/>
  <c r="A253" i="12"/>
  <c r="B252" i="12"/>
  <c r="A252" i="12"/>
  <c r="B251" i="12"/>
  <c r="A251" i="12"/>
  <c r="B250" i="12"/>
  <c r="A250" i="12"/>
  <c r="B249" i="12"/>
  <c r="A249" i="12"/>
  <c r="B248" i="12"/>
  <c r="A248" i="12"/>
  <c r="B247" i="12"/>
  <c r="A247" i="12"/>
  <c r="B246" i="12"/>
  <c r="A246" i="12"/>
  <c r="B245" i="12"/>
  <c r="A245" i="12"/>
  <c r="B244" i="12"/>
  <c r="A244" i="12"/>
  <c r="B243" i="12"/>
  <c r="A243" i="12"/>
  <c r="B242" i="12"/>
  <c r="A242" i="12"/>
  <c r="B241" i="12"/>
  <c r="A241" i="12"/>
  <c r="B240" i="12"/>
  <c r="A240" i="12"/>
  <c r="B239" i="12"/>
  <c r="A239" i="12"/>
  <c r="B238" i="12"/>
  <c r="A238" i="12"/>
  <c r="B237" i="12"/>
  <c r="A237" i="12"/>
  <c r="B236" i="12"/>
  <c r="A236" i="12"/>
  <c r="B235" i="12"/>
  <c r="A235" i="12"/>
  <c r="B234" i="12"/>
  <c r="A234" i="12"/>
  <c r="B233" i="12"/>
  <c r="A233" i="12"/>
  <c r="B232" i="12"/>
  <c r="A232" i="12"/>
  <c r="B231" i="12"/>
  <c r="A231" i="12"/>
  <c r="B230" i="12"/>
  <c r="A230" i="12"/>
  <c r="B229" i="12"/>
  <c r="A229" i="12"/>
  <c r="B228" i="12"/>
  <c r="A228" i="12"/>
  <c r="B227" i="12"/>
  <c r="A227" i="12"/>
  <c r="B226" i="12"/>
  <c r="A226" i="12"/>
  <c r="B225" i="12"/>
  <c r="A225" i="12"/>
  <c r="B224" i="12"/>
  <c r="A224" i="12"/>
  <c r="B223" i="12"/>
  <c r="A223" i="12"/>
  <c r="B222" i="12"/>
  <c r="A222" i="12"/>
  <c r="B221" i="12"/>
  <c r="A221" i="12"/>
  <c r="B220" i="12"/>
  <c r="A220" i="12"/>
  <c r="B219" i="12"/>
  <c r="A219" i="12"/>
  <c r="B218" i="12"/>
  <c r="A218" i="12"/>
  <c r="B217" i="12"/>
  <c r="A217" i="12"/>
  <c r="B216" i="12"/>
  <c r="A216" i="12"/>
  <c r="B215" i="12"/>
  <c r="A215" i="12"/>
  <c r="B214" i="12"/>
  <c r="A214" i="12"/>
  <c r="B213" i="12"/>
  <c r="A213" i="12"/>
  <c r="B212" i="12"/>
  <c r="A212" i="12"/>
  <c r="B211" i="12"/>
  <c r="A211" i="12"/>
  <c r="B210" i="12"/>
  <c r="A210" i="12"/>
  <c r="B209" i="12"/>
  <c r="A209" i="12"/>
  <c r="B208" i="12"/>
  <c r="A208" i="12"/>
  <c r="B207" i="12"/>
  <c r="A207" i="12"/>
  <c r="B206" i="12"/>
  <c r="A206" i="12"/>
  <c r="B205" i="12"/>
  <c r="A205" i="12"/>
  <c r="B204" i="12"/>
  <c r="A204" i="12"/>
  <c r="B203" i="12"/>
  <c r="A203" i="12"/>
  <c r="B202" i="12"/>
  <c r="A202" i="12"/>
  <c r="B201" i="12"/>
  <c r="A201" i="12"/>
  <c r="B200" i="12"/>
  <c r="A200" i="12"/>
  <c r="B199" i="12"/>
  <c r="A199" i="12"/>
  <c r="B198" i="12"/>
  <c r="A198" i="12"/>
  <c r="B197" i="12"/>
  <c r="A197" i="12"/>
  <c r="B196" i="12"/>
  <c r="A196" i="12"/>
  <c r="B195" i="12"/>
  <c r="A195" i="12"/>
  <c r="B194" i="12"/>
  <c r="A194" i="12"/>
  <c r="B193" i="12"/>
  <c r="A193" i="12"/>
  <c r="B192" i="12"/>
  <c r="A192" i="12"/>
  <c r="B191" i="12"/>
  <c r="A191" i="12"/>
  <c r="B190" i="12"/>
  <c r="A190" i="12"/>
  <c r="B189" i="12"/>
  <c r="A189" i="12"/>
  <c r="B188" i="12"/>
  <c r="A188" i="12"/>
  <c r="B187" i="12"/>
  <c r="A187" i="12"/>
  <c r="B186" i="12"/>
  <c r="A186" i="12"/>
  <c r="B185" i="12"/>
  <c r="A185" i="12"/>
  <c r="B184" i="12"/>
  <c r="A184" i="12"/>
  <c r="B183" i="12"/>
  <c r="A183" i="12"/>
  <c r="B182" i="12"/>
  <c r="A182" i="12"/>
  <c r="B181" i="12"/>
  <c r="A181" i="12"/>
  <c r="B180" i="12"/>
  <c r="A180" i="12"/>
  <c r="B179" i="12"/>
  <c r="A179" i="12"/>
  <c r="B178" i="12"/>
  <c r="A178" i="12"/>
  <c r="B177" i="12"/>
  <c r="A177" i="12"/>
  <c r="B176" i="12"/>
  <c r="A176" i="12"/>
  <c r="B175" i="12"/>
  <c r="A175" i="12"/>
  <c r="B174" i="12"/>
  <c r="A174" i="12"/>
  <c r="B173" i="12"/>
  <c r="A173" i="12"/>
  <c r="B172" i="12"/>
  <c r="A172" i="12"/>
  <c r="B171" i="12"/>
  <c r="A171" i="12"/>
  <c r="B170" i="12"/>
  <c r="A170" i="12"/>
  <c r="B169" i="12"/>
  <c r="A169" i="12"/>
  <c r="B168" i="12"/>
  <c r="A168" i="12"/>
  <c r="B167" i="12"/>
  <c r="A167" i="12"/>
  <c r="B166" i="12"/>
  <c r="A166" i="12"/>
  <c r="B165" i="12"/>
  <c r="A165" i="12"/>
  <c r="B164" i="12"/>
  <c r="A164" i="12"/>
  <c r="B163" i="12"/>
  <c r="A163" i="12"/>
  <c r="B162" i="12"/>
  <c r="A162" i="12"/>
  <c r="B161" i="12"/>
  <c r="A161" i="12"/>
  <c r="B160" i="12"/>
  <c r="A160" i="12"/>
  <c r="B159" i="12"/>
  <c r="A159" i="12"/>
  <c r="B158" i="12"/>
  <c r="A158" i="12"/>
  <c r="B157" i="12"/>
  <c r="A157" i="12"/>
  <c r="B156" i="12"/>
  <c r="A156" i="12"/>
  <c r="B155" i="12"/>
  <c r="A155" i="12"/>
  <c r="B154" i="12"/>
  <c r="A154" i="12"/>
  <c r="B153" i="12"/>
  <c r="A153" i="12"/>
  <c r="B152" i="12"/>
  <c r="A152" i="12"/>
  <c r="B151" i="12"/>
  <c r="A151" i="12"/>
  <c r="B150" i="12"/>
  <c r="A150" i="12"/>
  <c r="B149" i="12"/>
  <c r="A149" i="12"/>
  <c r="B148" i="12"/>
  <c r="A148" i="12"/>
  <c r="B147" i="12"/>
  <c r="A147" i="12"/>
  <c r="B146" i="12"/>
  <c r="A146" i="12"/>
  <c r="B145" i="12"/>
  <c r="A145" i="12"/>
  <c r="B144" i="12"/>
  <c r="A144" i="12"/>
  <c r="B143" i="12"/>
  <c r="A143" i="12"/>
  <c r="B142" i="12"/>
  <c r="A142" i="12"/>
  <c r="B141" i="12"/>
  <c r="A141" i="12"/>
  <c r="B140" i="12"/>
  <c r="A140" i="12"/>
  <c r="B139" i="12"/>
  <c r="A139" i="12"/>
  <c r="B138" i="12"/>
  <c r="A138" i="12"/>
  <c r="B137" i="12"/>
  <c r="A137" i="12"/>
  <c r="B136" i="12"/>
  <c r="A136" i="12"/>
  <c r="B135" i="12"/>
  <c r="A135" i="12"/>
  <c r="B134" i="12"/>
  <c r="A134" i="12"/>
  <c r="B133" i="12"/>
  <c r="A133" i="12"/>
  <c r="B132" i="12"/>
  <c r="A132" i="12"/>
  <c r="B131" i="12"/>
  <c r="A131" i="12"/>
  <c r="B130" i="12"/>
  <c r="A130" i="12"/>
  <c r="B129" i="12"/>
  <c r="A129" i="12"/>
  <c r="B128" i="12"/>
  <c r="A128" i="12"/>
  <c r="B127" i="12"/>
  <c r="A127" i="12"/>
  <c r="B126" i="12"/>
  <c r="A126" i="12"/>
  <c r="B125" i="12"/>
  <c r="A125" i="12"/>
  <c r="B124" i="12"/>
  <c r="A124" i="12"/>
  <c r="B123" i="12"/>
  <c r="A123" i="12"/>
  <c r="B122" i="12"/>
  <c r="A122" i="12"/>
  <c r="B121" i="12"/>
  <c r="A121" i="12"/>
  <c r="B120" i="12"/>
  <c r="A120" i="12"/>
  <c r="B119" i="12"/>
  <c r="A119" i="12"/>
  <c r="B118" i="12"/>
  <c r="A118" i="12"/>
  <c r="B117" i="12"/>
  <c r="A117" i="12"/>
  <c r="B116" i="12"/>
  <c r="A116" i="12"/>
  <c r="B115" i="12"/>
  <c r="A115" i="12"/>
  <c r="B114" i="12"/>
  <c r="A114" i="12"/>
  <c r="B113" i="12"/>
  <c r="A113" i="12"/>
  <c r="B112" i="12"/>
  <c r="A112" i="12"/>
  <c r="B111" i="12"/>
  <c r="A111" i="12"/>
  <c r="B110" i="12"/>
  <c r="A110" i="12"/>
  <c r="B109" i="12"/>
  <c r="A109" i="12"/>
  <c r="B108" i="12"/>
  <c r="A108" i="12"/>
  <c r="B107" i="12"/>
  <c r="A107" i="12"/>
  <c r="B106" i="12"/>
  <c r="A106" i="12"/>
  <c r="B105" i="12"/>
  <c r="A105" i="12"/>
  <c r="B104" i="12"/>
  <c r="A104" i="12"/>
  <c r="B103" i="12"/>
  <c r="A103" i="12"/>
  <c r="B102" i="12"/>
  <c r="A102" i="12"/>
  <c r="B101" i="12"/>
  <c r="A101" i="12"/>
  <c r="B100" i="12"/>
  <c r="A100" i="12"/>
  <c r="B99" i="12"/>
  <c r="A99" i="12"/>
  <c r="B98" i="12"/>
  <c r="A98" i="12"/>
  <c r="B97" i="12"/>
  <c r="A97" i="12"/>
  <c r="B96" i="12"/>
  <c r="A96" i="12"/>
  <c r="B95" i="12"/>
  <c r="A95" i="12"/>
  <c r="B94" i="12"/>
  <c r="A94" i="12"/>
  <c r="B93" i="12"/>
  <c r="A93" i="12"/>
  <c r="B92" i="12"/>
  <c r="A92" i="12"/>
  <c r="B91" i="12"/>
  <c r="A91" i="12"/>
  <c r="B90" i="12"/>
  <c r="A90" i="12"/>
  <c r="B89" i="12"/>
  <c r="A89" i="12"/>
  <c r="B88" i="12"/>
  <c r="A88" i="12"/>
  <c r="B87" i="12"/>
  <c r="A87" i="12"/>
  <c r="B86" i="12"/>
  <c r="A86" i="12"/>
  <c r="B85" i="12"/>
  <c r="A85" i="12"/>
  <c r="B84" i="12"/>
  <c r="A84" i="12"/>
  <c r="B83" i="12"/>
  <c r="A83" i="12"/>
  <c r="B82" i="12"/>
  <c r="A82" i="12"/>
  <c r="B81" i="12"/>
  <c r="A81" i="12"/>
  <c r="B80" i="12"/>
  <c r="A80" i="12"/>
  <c r="B79" i="12"/>
  <c r="A79" i="12"/>
  <c r="B78" i="12"/>
  <c r="A78" i="12"/>
  <c r="B77" i="12"/>
  <c r="A77" i="12"/>
  <c r="B76" i="12"/>
  <c r="A76" i="12"/>
  <c r="B75" i="12"/>
  <c r="A75" i="12"/>
  <c r="B74" i="12"/>
  <c r="A74" i="12"/>
  <c r="B73" i="12"/>
  <c r="A73" i="12"/>
  <c r="B72" i="12"/>
  <c r="A72" i="12"/>
  <c r="B71" i="12"/>
  <c r="A71" i="12"/>
  <c r="B70" i="12"/>
  <c r="A70" i="12"/>
  <c r="B69" i="12"/>
  <c r="A69" i="12"/>
  <c r="B68" i="12"/>
  <c r="A68" i="12"/>
  <c r="B67" i="12"/>
  <c r="A67" i="12"/>
  <c r="B66" i="12"/>
  <c r="A66" i="12"/>
  <c r="B65" i="12"/>
  <c r="A65" i="12"/>
  <c r="B64" i="12"/>
  <c r="A64" i="12"/>
  <c r="B63" i="12"/>
  <c r="A63" i="12"/>
  <c r="B62" i="12"/>
  <c r="A62" i="12"/>
  <c r="B61" i="12"/>
  <c r="A61" i="12"/>
  <c r="B60" i="12"/>
  <c r="A60" i="12"/>
  <c r="B59" i="12"/>
  <c r="A59" i="12"/>
  <c r="B58" i="12"/>
  <c r="A58" i="12"/>
  <c r="B57" i="12"/>
  <c r="A57" i="12"/>
  <c r="B56" i="12"/>
  <c r="A56" i="12"/>
  <c r="B55" i="12"/>
  <c r="A55" i="12"/>
  <c r="B54" i="12"/>
  <c r="A54" i="12"/>
  <c r="B53" i="12"/>
  <c r="A53" i="12"/>
  <c r="B52" i="12"/>
  <c r="A52" i="12"/>
  <c r="B51" i="12"/>
  <c r="A51" i="12"/>
  <c r="B50" i="12"/>
  <c r="A50" i="12"/>
  <c r="B49" i="12"/>
  <c r="A49" i="12"/>
  <c r="B48" i="12"/>
  <c r="A48" i="12"/>
  <c r="B47" i="12"/>
  <c r="A47" i="12"/>
  <c r="B46" i="12"/>
  <c r="A46" i="12"/>
  <c r="B45" i="12"/>
  <c r="A45" i="12"/>
  <c r="B44" i="12"/>
  <c r="A44" i="12"/>
  <c r="B43" i="12"/>
  <c r="A43" i="12"/>
  <c r="B42" i="12"/>
  <c r="A42" i="12"/>
  <c r="B41" i="12"/>
  <c r="A41" i="12"/>
  <c r="B40" i="12"/>
  <c r="A40" i="12"/>
  <c r="B39" i="12"/>
  <c r="A39" i="12"/>
  <c r="B38" i="12"/>
  <c r="A38" i="12"/>
  <c r="B37" i="12"/>
  <c r="A37" i="12"/>
  <c r="B36" i="12"/>
  <c r="A36" i="12"/>
  <c r="B35" i="12"/>
  <c r="A35" i="12"/>
  <c r="B34" i="12"/>
  <c r="A34" i="12"/>
  <c r="B33" i="12"/>
  <c r="A33" i="12"/>
  <c r="B32" i="12"/>
  <c r="A32" i="12"/>
  <c r="B31" i="12"/>
  <c r="A31" i="12"/>
  <c r="B30" i="12"/>
  <c r="A30" i="12"/>
  <c r="B29" i="12"/>
  <c r="A29" i="12"/>
  <c r="B28" i="12"/>
  <c r="A28" i="12"/>
  <c r="B27" i="12"/>
  <c r="A27" i="12"/>
  <c r="B26" i="12"/>
  <c r="A26" i="12"/>
  <c r="B25" i="12"/>
  <c r="A25" i="12"/>
  <c r="B24" i="12"/>
  <c r="A24" i="12"/>
  <c r="B23" i="12"/>
  <c r="A23" i="12"/>
  <c r="B22" i="12"/>
  <c r="A22" i="12"/>
  <c r="B21" i="12"/>
  <c r="A21" i="12"/>
  <c r="B20" i="12"/>
  <c r="A20" i="12"/>
  <c r="B19" i="12"/>
  <c r="A19" i="12"/>
  <c r="B18" i="12"/>
  <c r="A18" i="12"/>
  <c r="B17" i="12"/>
  <c r="A17" i="12"/>
  <c r="B16" i="12"/>
  <c r="A16" i="12"/>
  <c r="B15" i="12"/>
  <c r="A15" i="12"/>
  <c r="B14" i="12"/>
  <c r="A14" i="12"/>
  <c r="B13" i="12"/>
  <c r="A13" i="12"/>
  <c r="B12" i="12"/>
  <c r="A12" i="12"/>
  <c r="B11" i="12"/>
  <c r="A11" i="12"/>
  <c r="B10" i="12"/>
  <c r="A10" i="12"/>
  <c r="B9" i="12"/>
  <c r="A9" i="12"/>
  <c r="B8" i="12"/>
  <c r="A8" i="12"/>
  <c r="B7" i="12"/>
  <c r="A7" i="12"/>
  <c r="B6" i="12"/>
  <c r="A6" i="12"/>
  <c r="H56" i="12" s="1"/>
  <c r="B5" i="12"/>
  <c r="A5" i="12"/>
  <c r="H4" i="12"/>
  <c r="B4" i="12"/>
  <c r="A4" i="12"/>
  <c r="B3" i="12"/>
  <c r="A3" i="12"/>
  <c r="B2" i="12"/>
  <c r="A2" i="12"/>
  <c r="H55" i="12" s="1"/>
  <c r="B1" i="12"/>
  <c r="A1" i="12"/>
  <c r="H57" i="12" s="1"/>
  <c r="H20" i="12" l="1"/>
  <c r="H24" i="12"/>
  <c r="H44" i="12"/>
  <c r="H52" i="12"/>
  <c r="H27" i="12"/>
  <c r="H35" i="12"/>
  <c r="H43" i="12"/>
  <c r="H51" i="12"/>
  <c r="H6" i="12"/>
  <c r="H10" i="12"/>
  <c r="H14" i="12"/>
  <c r="H18" i="12"/>
  <c r="H22" i="12"/>
  <c r="H26" i="12"/>
  <c r="H30" i="12"/>
  <c r="H34" i="12"/>
  <c r="H38" i="12"/>
  <c r="H42" i="12"/>
  <c r="H46" i="12"/>
  <c r="H50" i="12"/>
  <c r="H54" i="12"/>
  <c r="H8" i="12"/>
  <c r="H12" i="12"/>
  <c r="H16" i="12"/>
  <c r="H28" i="12"/>
  <c r="H32" i="12"/>
  <c r="H36" i="12"/>
  <c r="H40" i="12"/>
  <c r="H48" i="12"/>
  <c r="H3" i="12"/>
  <c r="H7" i="12"/>
  <c r="H11" i="12"/>
  <c r="H15" i="12"/>
  <c r="H19" i="12"/>
  <c r="H23" i="12"/>
  <c r="H31" i="12"/>
  <c r="H39" i="12"/>
  <c r="H47" i="12"/>
  <c r="H5" i="12"/>
  <c r="H9" i="12"/>
  <c r="H13" i="12"/>
  <c r="H17" i="12"/>
  <c r="H21" i="12"/>
  <c r="H25" i="12"/>
  <c r="H29" i="12"/>
  <c r="H33" i="12"/>
  <c r="H37" i="12"/>
  <c r="H41" i="12"/>
  <c r="H45" i="12"/>
  <c r="H49" i="12"/>
  <c r="H53" i="12"/>
  <c r="E36" i="11" l="1"/>
  <c r="D36" i="11"/>
  <c r="D26" i="11"/>
  <c r="C26" i="11"/>
  <c r="F17" i="11"/>
  <c r="F18" i="11"/>
  <c r="F15" i="11"/>
  <c r="G15" i="11" s="1"/>
  <c r="D37" i="11" s="1"/>
  <c r="D28" i="11"/>
  <c r="D29" i="11"/>
  <c r="D30" i="11"/>
  <c r="D31" i="11"/>
  <c r="D32" i="11"/>
  <c r="D33" i="11"/>
  <c r="D27" i="11"/>
  <c r="C28" i="11"/>
  <c r="C29" i="11"/>
  <c r="C30" i="11"/>
  <c r="C31" i="11"/>
  <c r="C32" i="11"/>
  <c r="C33" i="11"/>
  <c r="C27" i="11"/>
  <c r="F16" i="11"/>
  <c r="D18" i="11"/>
  <c r="E18" i="11" s="1"/>
  <c r="D17" i="11"/>
  <c r="D16" i="11"/>
  <c r="E16" i="11" s="1"/>
  <c r="E11" i="11"/>
  <c r="F22" i="11" s="1"/>
  <c r="E10" i="11"/>
  <c r="F21" i="11" s="1"/>
  <c r="E9" i="11"/>
  <c r="F20" i="11" s="1"/>
  <c r="E8" i="11"/>
  <c r="F19" i="11" s="1"/>
  <c r="D11" i="11"/>
  <c r="D10" i="11"/>
  <c r="D9" i="11"/>
  <c r="D8" i="11"/>
  <c r="C41" i="10"/>
  <c r="C31" i="10"/>
  <c r="C44" i="10" s="1"/>
  <c r="C15" i="10"/>
  <c r="C17" i="10" s="1"/>
  <c r="E20" i="9"/>
  <c r="E19" i="9"/>
  <c r="E18" i="9"/>
  <c r="E17" i="9"/>
  <c r="E16" i="9"/>
  <c r="E15" i="9"/>
  <c r="C45" i="10" l="1"/>
  <c r="C47" i="10" s="1"/>
  <c r="E33" i="11"/>
  <c r="C44" i="11" s="1"/>
  <c r="E29" i="11"/>
  <c r="C40" i="11" s="1"/>
  <c r="E26" i="11"/>
  <c r="C37" i="11" s="1"/>
  <c r="E31" i="11"/>
  <c r="C43" i="11" s="1"/>
  <c r="E27" i="11"/>
  <c r="C39" i="11" s="1"/>
  <c r="E30" i="11"/>
  <c r="C41" i="11" s="1"/>
  <c r="E32" i="11"/>
  <c r="E28" i="11"/>
  <c r="C38" i="11" s="1"/>
  <c r="G18" i="11"/>
  <c r="D40" i="11" s="1"/>
  <c r="E17" i="11"/>
  <c r="E19" i="11" s="1"/>
  <c r="E20" i="11"/>
  <c r="G16" i="11"/>
  <c r="D39" i="11" s="1"/>
  <c r="C12" i="8"/>
  <c r="C15" i="7"/>
  <c r="C37" i="5"/>
  <c r="C14" i="5"/>
  <c r="C19" i="1"/>
  <c r="E22" i="11" l="1"/>
  <c r="D61" i="11"/>
  <c r="C42" i="11"/>
  <c r="D59" i="11"/>
  <c r="D63" i="11"/>
  <c r="D57" i="11"/>
  <c r="E21" i="11"/>
  <c r="G21" i="11" s="1"/>
  <c r="G20" i="11"/>
  <c r="D43" i="11" s="1"/>
  <c r="G19" i="11"/>
  <c r="G22" i="11"/>
  <c r="D44" i="11" s="1"/>
  <c r="G17" i="11"/>
  <c r="D38" i="11" s="1"/>
  <c r="C28" i="1"/>
  <c r="C26" i="1"/>
  <c r="C27" i="1" s="1"/>
  <c r="E61" i="11" l="1"/>
  <c r="D42" i="11"/>
  <c r="D41" i="11"/>
  <c r="E57" i="11" s="1"/>
  <c r="F57" i="11" s="1"/>
  <c r="E55" i="11"/>
  <c r="H60" i="11" s="1"/>
  <c r="D51" i="11"/>
  <c r="G50" i="11" s="1"/>
  <c r="E59" i="11"/>
  <c r="E53" i="11"/>
  <c r="D55" i="11"/>
  <c r="E51" i="11"/>
  <c r="F51" i="11" s="1"/>
  <c r="D53" i="11"/>
  <c r="H22" i="11"/>
  <c r="E44" i="11" s="1"/>
  <c r="E63" i="11"/>
  <c r="H18" i="11"/>
  <c r="H19" i="11"/>
  <c r="E40" i="11" s="1"/>
  <c r="H20" i="11"/>
  <c r="E42" i="11" s="1"/>
  <c r="H16" i="11"/>
  <c r="E38" i="11" s="1"/>
  <c r="H17" i="11"/>
  <c r="E39" i="11" s="1"/>
  <c r="H15" i="11"/>
  <c r="E37" i="11" s="1"/>
  <c r="H21" i="11"/>
  <c r="E43" i="11" s="1"/>
  <c r="C29" i="1"/>
  <c r="E41" i="11" l="1"/>
  <c r="H54" i="11"/>
  <c r="H58" i="11"/>
  <c r="G52" i="11"/>
  <c r="F59" i="11"/>
  <c r="F55" i="11"/>
  <c r="G60" i="11"/>
  <c r="I60" i="11" s="1"/>
  <c r="G62" i="11"/>
  <c r="G56" i="11"/>
  <c r="F61" i="11"/>
  <c r="G58" i="11"/>
  <c r="I58" i="11" s="1"/>
  <c r="G54" i="11"/>
  <c r="F53" i="11"/>
  <c r="H62" i="11"/>
  <c r="F63" i="11"/>
  <c r="H52" i="11"/>
  <c r="H50" i="11"/>
  <c r="I50" i="11" s="1"/>
  <c r="H56" i="11"/>
  <c r="I52" i="11" l="1"/>
  <c r="I54" i="11"/>
  <c r="I56" i="11"/>
  <c r="I62" i="11"/>
</calcChain>
</file>

<file path=xl/sharedStrings.xml><?xml version="1.0" encoding="utf-8"?>
<sst xmlns="http://schemas.openxmlformats.org/spreadsheetml/2006/main" count="306" uniqueCount="175">
  <si>
    <t>MSRP (Manufacturer's Suggested Retail Price)</t>
  </si>
  <si>
    <t>MSRP =</t>
  </si>
  <si>
    <t>APR (Annual Percentage Rate)</t>
  </si>
  <si>
    <t>APR =</t>
  </si>
  <si>
    <t>T =</t>
  </si>
  <si>
    <t>For up to :</t>
  </si>
  <si>
    <t>months *</t>
  </si>
  <si>
    <t>years *</t>
  </si>
  <si>
    <t>*</t>
  </si>
  <si>
    <t xml:space="preserve">/month per </t>
  </si>
  <si>
    <t>financed</t>
  </si>
  <si>
    <t>IMPORTANT!!!! (SMALL LETERS)</t>
  </si>
  <si>
    <t>All amount financed</t>
  </si>
  <si>
    <t>Compound interest</t>
  </si>
  <si>
    <t xml:space="preserve">Amount Financed: </t>
  </si>
  <si>
    <t># of $1,000 financed:</t>
  </si>
  <si>
    <t>Compound Interest:</t>
  </si>
  <si>
    <t>/month per $1,000 financed</t>
  </si>
  <si>
    <t>Charge for Compound Interest</t>
  </si>
  <si>
    <t>Annual Payment =</t>
  </si>
  <si>
    <t xml:space="preserve">Total money paid at </t>
  </si>
  <si>
    <t>the end of the 60th month</t>
  </si>
  <si>
    <t>Mini Cooper Convertible</t>
  </si>
  <si>
    <t>Monthly Payment due to APR =</t>
  </si>
  <si>
    <t>Monthly payment</t>
  </si>
  <si>
    <t>Harkins Slough Recharge Project Upgrade</t>
  </si>
  <si>
    <t>Capital Cost</t>
  </si>
  <si>
    <t>Interest Rate</t>
  </si>
  <si>
    <r>
      <rPr>
        <i/>
        <sz val="11"/>
        <color theme="1"/>
        <rFont val="Calibri"/>
        <family val="2"/>
        <scheme val="minor"/>
      </rPr>
      <t>i</t>
    </r>
    <r>
      <rPr>
        <sz val="11"/>
        <color theme="1"/>
        <rFont val="Calibri"/>
        <family val="2"/>
        <scheme val="minor"/>
      </rPr>
      <t xml:space="preserve"> =</t>
    </r>
  </si>
  <si>
    <r>
      <rPr>
        <i/>
        <sz val="11"/>
        <color theme="1"/>
        <rFont val="Calibri"/>
        <family val="2"/>
        <scheme val="minor"/>
      </rPr>
      <t>F</t>
    </r>
    <r>
      <rPr>
        <sz val="11"/>
        <color theme="1"/>
        <rFont val="Calibri"/>
        <family val="2"/>
        <scheme val="minor"/>
      </rPr>
      <t xml:space="preserve"> =</t>
    </r>
  </si>
  <si>
    <t>Year  of Implementation =</t>
  </si>
  <si>
    <t>Increase in Yield =</t>
  </si>
  <si>
    <t>AF/year</t>
  </si>
  <si>
    <t>per AF/year</t>
  </si>
  <si>
    <t>Cost per AF of Yield increased =</t>
  </si>
  <si>
    <t>Desert Land Act</t>
  </si>
  <si>
    <t>In 1877, US president Rutherford B. Hayes signed the Desert Land Act, offering land to people for a very small price ($0.25/acre) with the promise to built the irrigation infrastructure. This act promoted a disproportioned expansion of agriculture land and water consumption in Colorado and New Mexico.</t>
  </si>
  <si>
    <t>/acre</t>
  </si>
  <si>
    <t>From :</t>
  </si>
  <si>
    <t>To :</t>
  </si>
  <si>
    <t>Land value =</t>
  </si>
  <si>
    <t>Current Market value ($/acre) in NM</t>
  </si>
  <si>
    <t>River Front =</t>
  </si>
  <si>
    <t>In the middle of nowhere =</t>
  </si>
  <si>
    <t>First Apple Computer</t>
  </si>
  <si>
    <t>Original Price =</t>
  </si>
  <si>
    <t>Current Market value of MacBooks</t>
  </si>
  <si>
    <t>13" MacBook Air =</t>
  </si>
  <si>
    <t>15" MacBook Retinba Display =</t>
  </si>
  <si>
    <t>Retirement</t>
  </si>
  <si>
    <t>/year</t>
  </si>
  <si>
    <t>Response</t>
  </si>
  <si>
    <r>
      <t xml:space="preserve">The first Apple Computer called the </t>
    </r>
    <r>
      <rPr>
        <i/>
        <sz val="11"/>
        <color theme="1"/>
        <rFont val="Calibri"/>
        <family val="2"/>
        <scheme val="minor"/>
      </rPr>
      <t>Apple I</t>
    </r>
    <r>
      <rPr>
        <sz val="11"/>
        <color theme="1"/>
        <rFont val="Calibri"/>
        <family val="2"/>
        <scheme val="minor"/>
      </rPr>
      <t xml:space="preserve"> went on sale in July 1976 for a retail price of $666.66. Some say the price was chosed because of the repeating digits but in reality, the first 50 computers were originally sold to the Byte Shop for $500 who then added a one-third markup to the price .</t>
    </r>
  </si>
  <si>
    <t>What is a comparable price of $666.66 in current dollars considering an interest rate of 5.5%?</t>
  </si>
  <si>
    <t>What is a comparable price of $0.25/acre in current dollars considering an interest rate of 6%?</t>
  </si>
  <si>
    <t>Planning a Project</t>
  </si>
  <si>
    <t>Cost of the Project in 2012 =</t>
  </si>
  <si>
    <t>Analysis of Benefits</t>
  </si>
  <si>
    <t>(Using Equation 1.1)</t>
  </si>
  <si>
    <t>(Using Equation 1.2)</t>
  </si>
  <si>
    <t>(Using Equation 2.1)</t>
  </si>
  <si>
    <t>(Using Equation 2.2)</t>
  </si>
  <si>
    <t>(Using Equation 3.1)</t>
  </si>
  <si>
    <t>(Using Equation 3.2)</t>
  </si>
  <si>
    <t>years</t>
  </si>
  <si>
    <t xml:space="preserve">years </t>
  </si>
  <si>
    <t xml:space="preserve">How much will this constatnt investment will represent in the future? </t>
  </si>
  <si>
    <t>A = Annual savings to retirement=</t>
  </si>
  <si>
    <t>Future Retiremenet Savings =</t>
  </si>
  <si>
    <t>In order to improve the water supply, the Pajaro Valley Water Management Agency (PVWMA) is planning to augment the storage capacity at the water treatment facility; they are expecting to increase the "back up" water that can be used during peak periods. The estimated cost in 2016 is about $6.2 million.</t>
  </si>
  <si>
    <t>What is the present cost of augmenting the Storage capacity if the interest rate considered is 3%?</t>
  </si>
  <si>
    <t>F = Estimated cost of the project in the Future =</t>
  </si>
  <si>
    <t>When a system is improved, some of the benefits come in the reduction of "O&amp;M" (operation and maintenance). If substituting 8 pumps in a groundwater extraction facility represent a reduction in the O&amp;M cost of $500/pump every year.</t>
  </si>
  <si>
    <t>What is the present value of the savings provided by the pumps if their life spam is 20 years at an interest rate of 4.5%?</t>
  </si>
  <si>
    <t>A = Savings per year =</t>
  </si>
  <si>
    <t xml:space="preserve"># of pumps = </t>
  </si>
  <si>
    <t>pumps</t>
  </si>
  <si>
    <t xml:space="preserve">Savings per pump = </t>
  </si>
  <si>
    <t>P = Present value of the savings =</t>
  </si>
  <si>
    <t>Case 3.1.a :</t>
  </si>
  <si>
    <t>/month</t>
  </si>
  <si>
    <t>You want to buy a Mini Cooper Convertible (red preferably!) and you are wondering who much will it cost to you. The MSRP (Manufacturer's Suggested Retail Price) on this model is $27,350, the APR (Annual Percentage Rate) that the dealer is offering you is 0.9% for up to 60 months*.</t>
  </si>
  <si>
    <t>What is the annual payment and monthly payment that you have to do to pay for the capital cost (for the $27,350) of the car?</t>
  </si>
  <si>
    <t>The Pajaro Valley Water Management Agency (PVWMA) is expected to upgrade the Harkins Slough Recharge Project. Basically, this is an active water bank. In wet periods, water is pumped out of Harkins slough and conveyed to a “replenishment facility” or in more common words, a pond. Water in the pond infiltrates to the aquifer where the water is stored in the groundwater bank. Then, in drought years, water is pumped out of the bank, which is the aquifer underneath the replenishment facility (the pond) and move into the water supply delivery system. The capital cost to upgrade this recharge facility, to buy more pumps, is estimated to be $1’000,000 in 2017.</t>
  </si>
  <si>
    <t>What is the annual cost that this facility represents in current dollars at an interest rate of 3%?</t>
  </si>
  <si>
    <t>Project</t>
  </si>
  <si>
    <t>Life (years)</t>
  </si>
  <si>
    <t>Total Investment (million $)</t>
  </si>
  <si>
    <t>Annual Operation and Maintenance (thous. $)</t>
  </si>
  <si>
    <t>Average Annual Flood Damages (million $)</t>
  </si>
  <si>
    <t>A (dam)</t>
  </si>
  <si>
    <t>B (dam)</t>
  </si>
  <si>
    <t>C (levee)</t>
  </si>
  <si>
    <t>AC</t>
  </si>
  <si>
    <t>BC</t>
  </si>
  <si>
    <t>Do nothing</t>
  </si>
  <si>
    <t>Capital Recovery Factor</t>
  </si>
  <si>
    <t>Annual Investment Cost (million $)</t>
  </si>
  <si>
    <t>Total Annual Costs (million $)</t>
  </si>
  <si>
    <t>Compare</t>
  </si>
  <si>
    <t>Benefit (B) (mln$)</t>
  </si>
  <si>
    <t>Cost (C) (mln$)</t>
  </si>
  <si>
    <t>Benefit/Cost (B/C)</t>
  </si>
  <si>
    <t>ΔB (mln$)</t>
  </si>
  <si>
    <t>ΔC (mln$)</t>
  </si>
  <si>
    <t>ΔB/ΔC (mln$)</t>
  </si>
  <si>
    <t>Decision</t>
  </si>
  <si>
    <t>Do Nothing</t>
  </si>
  <si>
    <t>---</t>
  </si>
  <si>
    <t>θ - B</t>
  </si>
  <si>
    <t>B &gt; θ</t>
  </si>
  <si>
    <t>B - A</t>
  </si>
  <si>
    <t>A &gt; B</t>
  </si>
  <si>
    <t>A - C</t>
  </si>
  <si>
    <t>C &gt; A</t>
  </si>
  <si>
    <t>C - BC</t>
  </si>
  <si>
    <t>C &gt; BC</t>
  </si>
  <si>
    <t>C - AC</t>
  </si>
  <si>
    <t>C &gt; AC</t>
  </si>
  <si>
    <t>Alternative</t>
  </si>
  <si>
    <t>Initial cost</t>
  </si>
  <si>
    <t>Annual O&amp;M cost</t>
  </si>
  <si>
    <t>Salvage value</t>
  </si>
  <si>
    <t>Life (yrs)</t>
  </si>
  <si>
    <t>A</t>
  </si>
  <si>
    <t>$525k</t>
  </si>
  <si>
    <t>$26k</t>
  </si>
  <si>
    <t>B</t>
  </si>
  <si>
    <t>$312k</t>
  </si>
  <si>
    <t>$48k</t>
  </si>
  <si>
    <t>$50k</t>
  </si>
  <si>
    <t>a) Annual Cost Alternative A</t>
  </si>
  <si>
    <t>O&amp;M =</t>
  </si>
  <si>
    <r>
      <rPr>
        <i/>
        <sz val="11"/>
        <color theme="1"/>
        <rFont val="Calibri"/>
        <family val="2"/>
        <scheme val="minor"/>
      </rPr>
      <t>P</t>
    </r>
    <r>
      <rPr>
        <sz val="11"/>
        <color theme="1"/>
        <rFont val="Calibri"/>
        <family val="2"/>
        <scheme val="minor"/>
      </rPr>
      <t xml:space="preserve"> = </t>
    </r>
  </si>
  <si>
    <r>
      <rPr>
        <i/>
        <sz val="11"/>
        <color theme="1"/>
        <rFont val="Calibri"/>
        <family val="2"/>
        <scheme val="minor"/>
      </rPr>
      <t>T</t>
    </r>
    <r>
      <rPr>
        <sz val="11"/>
        <color theme="1"/>
        <rFont val="Calibri"/>
        <family val="2"/>
        <scheme val="minor"/>
      </rPr>
      <t xml:space="preserve"> =</t>
    </r>
  </si>
  <si>
    <t>Total =</t>
  </si>
  <si>
    <t>Using Eq. 3.1</t>
  </si>
  <si>
    <t>b) Annual Cost Alternative B</t>
  </si>
  <si>
    <t>Initial Cost Annualized =</t>
  </si>
  <si>
    <t>b.1.a Salvage value @ 25 years</t>
  </si>
  <si>
    <t>Annualized Value =</t>
  </si>
  <si>
    <t>b.1) Salvage Value Cost</t>
  </si>
  <si>
    <t>Eq. 3.2</t>
  </si>
  <si>
    <t>Eq. 3.1</t>
  </si>
  <si>
    <t>b.2) Initial Cost</t>
  </si>
  <si>
    <t>b.2.a. Present Initial Cost</t>
  </si>
  <si>
    <t>(+) O&amp;M =</t>
  </si>
  <si>
    <t>(+) Initial cost =</t>
  </si>
  <si>
    <t>(-) Salvage Cost =</t>
  </si>
  <si>
    <t>AB</t>
  </si>
  <si>
    <t>ABC</t>
  </si>
  <si>
    <t>Annual Operation and Maintenance (million $)</t>
  </si>
  <si>
    <t>Do-nothing Avg Annual Flood Damage (million $)</t>
  </si>
  <si>
    <t>Rank</t>
  </si>
  <si>
    <t>Total Annual Benefits (million $)</t>
  </si>
  <si>
    <t>C - AB</t>
  </si>
  <si>
    <t>C &gt; AB</t>
  </si>
  <si>
    <t>C - ABC</t>
  </si>
  <si>
    <t>C &gt; ABC</t>
  </si>
  <si>
    <t>Annual Capital Cost (million $)</t>
  </si>
  <si>
    <t>Capital Cost (million $)</t>
  </si>
  <si>
    <t>Annual Benefits</t>
  </si>
  <si>
    <t>Do Nothing Flood Damages (million $/year)</t>
  </si>
  <si>
    <t>Annual Investment (million $ / year)</t>
  </si>
  <si>
    <t>Average annual benefits      (million $ / year)</t>
  </si>
  <si>
    <t>(1)</t>
  </si>
  <si>
    <t>(2)</t>
  </si>
  <si>
    <t>(3)</t>
  </si>
  <si>
    <t>(4)</t>
  </si>
  <si>
    <t>(5)</t>
  </si>
  <si>
    <t>2020 Value of the Land =</t>
  </si>
  <si>
    <r>
      <t xml:space="preserve">2020 Value of the </t>
    </r>
    <r>
      <rPr>
        <i/>
        <sz val="11"/>
        <color theme="1"/>
        <rFont val="Calibri"/>
        <family val="2"/>
        <scheme val="minor"/>
      </rPr>
      <t>Apple I</t>
    </r>
    <r>
      <rPr>
        <sz val="11"/>
        <color theme="1"/>
        <rFont val="Calibri"/>
        <family val="2"/>
        <scheme val="minor"/>
      </rPr>
      <t xml:space="preserve"> =</t>
    </r>
  </si>
  <si>
    <t xml:space="preserve">In your voluntary retirement plan, you are considering to invest $500/month for thIn your voluntary retirement plan, you are considering to invest $500/month for the remaining 33 years that you'll be working, about $6,000/year. Consider an aggressive fixed interest cost rate of 8% per yeare remaining 33 years that you'll be working, about $6,000/year. </t>
  </si>
  <si>
    <t>You are working with the manager of an irrigation facility who is interested in installing a more efficient pumping system. The proposed system costs $15,000 and you estimate that it will reduce the annual utility costs by $2,000. After five years, you expect to upgrade the system for $4,000. This upgrade is expected to further reduce utility costs by $1,000 annually. The annual effective interest rate is 7% and the life of the system after upgrade is 50 years.</t>
  </si>
  <si>
    <t>To be turned in: a) What is the Present Value of the costs (efficient pumping system and upgrade cost)? b) What is the Present Value of the benefits? c) What is the Present Value of the net benefits (benefits – costs) of the investment in the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</si>
</sst>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_);[Red]\(&quot;$&quot;#,##0\)"/>
    <numFmt numFmtId="8" formatCode="&quot;$&quot;#,##0.00_);[Red]\(&quot;$&quot;#,##0.00\)"/>
    <numFmt numFmtId="164" formatCode="0.0%"/>
    <numFmt numFmtId="165" formatCode="&quot;$&quot;#,##0.0_);[Red]\(&quot;$&quot;#,##0.0\)"/>
    <numFmt numFmtId="166" formatCode="0.0000"/>
    <numFmt numFmtId="167" formatCode="0.000"/>
    <numFmt numFmtId="168" formatCode="0.0"/>
    <numFmt numFmtId="169" formatCode="0.00000"/>
  </numFmts>
  <fonts count="16" x14ac:knownFonts="1">
    <font>
      <sz val="11"/>
      <color theme="1"/>
      <name val="Calibri"/>
      <family val="2"/>
      <scheme val="minor"/>
    </font>
    <font>
      <b/>
      <sz val="11"/>
      <color theme="1"/>
      <name val="Calibri"/>
      <family val="2"/>
      <scheme val="minor"/>
    </font>
    <font>
      <b/>
      <sz val="11"/>
      <color rgb="FFFF0000"/>
      <name val="Calibri"/>
      <family val="2"/>
      <scheme val="minor"/>
    </font>
    <font>
      <b/>
      <sz val="11"/>
      <color rgb="FFC00000"/>
      <name val="Calibri"/>
      <family val="2"/>
      <scheme val="minor"/>
    </font>
    <font>
      <b/>
      <sz val="22"/>
      <color theme="1"/>
      <name val="Calibri"/>
      <family val="2"/>
      <scheme val="minor"/>
    </font>
    <font>
      <i/>
      <sz val="11"/>
      <color theme="1"/>
      <name val="Calibri"/>
      <family val="2"/>
      <scheme val="minor"/>
    </font>
    <font>
      <sz val="11"/>
      <name val="Calibri"/>
      <family val="2"/>
      <scheme val="minor"/>
    </font>
    <font>
      <sz val="10"/>
      <name val="Arial"/>
      <family val="2"/>
    </font>
    <font>
      <sz val="12"/>
      <name val="Times"/>
      <family val="1"/>
    </font>
    <font>
      <b/>
      <sz val="10"/>
      <name val="Arial"/>
      <family val="2"/>
    </font>
    <font>
      <b/>
      <sz val="12"/>
      <name val="Times"/>
      <family val="1"/>
    </font>
    <font>
      <strike/>
      <sz val="12"/>
      <name val="Cambria"/>
      <family val="1"/>
    </font>
    <font>
      <strike/>
      <sz val="10"/>
      <name val="Cambria"/>
      <family val="1"/>
    </font>
    <font>
      <sz val="11"/>
      <color rgb="FF000000"/>
      <name val="Arial"/>
      <family val="2"/>
    </font>
    <font>
      <b/>
      <sz val="11"/>
      <color rgb="FF000000"/>
      <name val="Arial"/>
      <family val="2"/>
    </font>
    <font>
      <sz val="10"/>
      <color theme="1"/>
      <name val="Times New Roman"/>
      <family val="1"/>
    </font>
  </fonts>
  <fills count="2">
    <fill>
      <patternFill patternType="none"/>
    </fill>
    <fill>
      <patternFill patternType="gray125"/>
    </fill>
  </fills>
  <borders count="21">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ck">
        <color rgb="FF000000"/>
      </left>
      <right style="medium">
        <color rgb="FF000000"/>
      </right>
      <top style="thick">
        <color rgb="FF000000"/>
      </top>
      <bottom style="medium">
        <color rgb="FF000000"/>
      </bottom>
      <diagonal/>
    </border>
    <border>
      <left style="medium">
        <color rgb="FF000000"/>
      </left>
      <right style="medium">
        <color rgb="FF000000"/>
      </right>
      <top style="thick">
        <color rgb="FF000000"/>
      </top>
      <bottom style="medium">
        <color rgb="FF000000"/>
      </bottom>
      <diagonal/>
    </border>
    <border>
      <left style="medium">
        <color rgb="FF000000"/>
      </left>
      <right style="thick">
        <color rgb="FF000000"/>
      </right>
      <top style="thick">
        <color rgb="FF000000"/>
      </top>
      <bottom style="medium">
        <color rgb="FF000000"/>
      </bottom>
      <diagonal/>
    </border>
    <border>
      <left style="thick">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ck">
        <color rgb="FF000000"/>
      </right>
      <top style="medium">
        <color rgb="FF000000"/>
      </top>
      <bottom style="medium">
        <color rgb="FF000000"/>
      </bottom>
      <diagonal/>
    </border>
    <border>
      <left style="thick">
        <color rgb="FF000000"/>
      </left>
      <right style="medium">
        <color rgb="FF000000"/>
      </right>
      <top style="medium">
        <color rgb="FF000000"/>
      </top>
      <bottom style="thick">
        <color rgb="FF000000"/>
      </bottom>
      <diagonal/>
    </border>
    <border>
      <left style="medium">
        <color rgb="FF000000"/>
      </left>
      <right style="medium">
        <color rgb="FF000000"/>
      </right>
      <top style="medium">
        <color rgb="FF000000"/>
      </top>
      <bottom style="thick">
        <color rgb="FF000000"/>
      </bottom>
      <diagonal/>
    </border>
    <border>
      <left style="medium">
        <color rgb="FF000000"/>
      </left>
      <right style="thick">
        <color rgb="FF000000"/>
      </right>
      <top style="medium">
        <color rgb="FF000000"/>
      </top>
      <bottom style="thick">
        <color rgb="FF000000"/>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7" fillId="0" borderId="0"/>
  </cellStyleXfs>
  <cellXfs count="126">
    <xf numFmtId="0" fontId="0" fillId="0" borderId="0" xfId="0"/>
    <xf numFmtId="6" fontId="0" fillId="0" borderId="0" xfId="0" applyNumberFormat="1"/>
    <xf numFmtId="164" fontId="0" fillId="0" borderId="0" xfId="0" applyNumberFormat="1" applyAlignment="1">
      <alignment horizontal="center"/>
    </xf>
    <xf numFmtId="8" fontId="0" fillId="0" borderId="0" xfId="0" applyNumberFormat="1"/>
    <xf numFmtId="0" fontId="0" fillId="0" borderId="0" xfId="0" applyAlignment="1">
      <alignment horizontal="right"/>
    </xf>
    <xf numFmtId="0" fontId="0" fillId="0" borderId="0" xfId="0" applyAlignment="1">
      <alignment horizontal="center"/>
    </xf>
    <xf numFmtId="0" fontId="1" fillId="0" borderId="0" xfId="0" applyFont="1"/>
    <xf numFmtId="6" fontId="2" fillId="0" borderId="0" xfId="0" applyNumberFormat="1" applyFont="1" applyAlignment="1">
      <alignment horizontal="center"/>
    </xf>
    <xf numFmtId="6" fontId="0" fillId="0" borderId="0" xfId="0" applyNumberFormat="1" applyAlignment="1">
      <alignment horizontal="center"/>
    </xf>
    <xf numFmtId="8" fontId="0" fillId="0" borderId="0" xfId="0" applyNumberFormat="1" applyAlignment="1">
      <alignment horizontal="center"/>
    </xf>
    <xf numFmtId="6" fontId="3" fillId="0" borderId="0" xfId="0" applyNumberFormat="1" applyFont="1" applyAlignment="1">
      <alignment horizontal="center"/>
    </xf>
    <xf numFmtId="0" fontId="4" fillId="0" borderId="0" xfId="0" applyFont="1"/>
    <xf numFmtId="165" fontId="0" fillId="0" borderId="0" xfId="0" applyNumberFormat="1"/>
    <xf numFmtId="38" fontId="6" fillId="0" borderId="0" xfId="0" applyNumberFormat="1" applyFont="1" applyAlignment="1">
      <alignment horizontal="center"/>
    </xf>
    <xf numFmtId="0" fontId="0" fillId="0" borderId="0" xfId="0" applyAlignment="1">
      <alignment horizontal="left" wrapText="1"/>
    </xf>
    <xf numFmtId="9" fontId="0" fillId="0" borderId="0" xfId="0" applyNumberFormat="1" applyAlignment="1">
      <alignment horizontal="center"/>
    </xf>
    <xf numFmtId="0" fontId="0" fillId="0" borderId="0" xfId="0" applyAlignment="1">
      <alignment horizontal="left"/>
    </xf>
    <xf numFmtId="0" fontId="1" fillId="0" borderId="0" xfId="0" applyFont="1" applyAlignment="1">
      <alignment horizontal="left" wrapText="1"/>
    </xf>
    <xf numFmtId="0" fontId="0" fillId="0" borderId="0" xfId="0" applyAlignment="1">
      <alignment horizontal="left"/>
    </xf>
    <xf numFmtId="0" fontId="0" fillId="0" borderId="0" xfId="0" applyFont="1" applyAlignment="1">
      <alignment horizontal="left"/>
    </xf>
    <xf numFmtId="0" fontId="0" fillId="0" borderId="0" xfId="0" applyAlignment="1">
      <alignment horizontal="center" wrapText="1"/>
    </xf>
    <xf numFmtId="0" fontId="0" fillId="0" borderId="0" xfId="0" applyFont="1" applyAlignment="1">
      <alignment horizontal="right"/>
    </xf>
    <xf numFmtId="6" fontId="0" fillId="0" borderId="0" xfId="0" applyNumberFormat="1" applyAlignment="1">
      <alignment horizontal="center" wrapText="1"/>
    </xf>
    <xf numFmtId="8" fontId="2" fillId="0" borderId="0" xfId="0" applyNumberFormat="1" applyFont="1" applyAlignment="1">
      <alignment horizontal="center"/>
    </xf>
    <xf numFmtId="0" fontId="0" fillId="0" borderId="0" xfId="0" applyAlignment="1"/>
    <xf numFmtId="6" fontId="6" fillId="0" borderId="0" xfId="0" applyNumberFormat="1" applyFont="1" applyAlignment="1">
      <alignment horizontal="center"/>
    </xf>
    <xf numFmtId="6" fontId="3" fillId="0" borderId="1" xfId="0" applyNumberFormat="1" applyFont="1" applyBorder="1" applyAlignment="1">
      <alignment horizontal="center"/>
    </xf>
    <xf numFmtId="0" fontId="7" fillId="0" borderId="0" xfId="1"/>
    <xf numFmtId="49" fontId="7" fillId="0" borderId="0" xfId="1" applyNumberFormat="1" applyAlignment="1">
      <alignment horizontal="center"/>
    </xf>
    <xf numFmtId="0" fontId="7" fillId="0" borderId="0" xfId="1" applyAlignment="1">
      <alignment horizontal="center"/>
    </xf>
    <xf numFmtId="0" fontId="8" fillId="0" borderId="2" xfId="1" applyFont="1" applyBorder="1" applyAlignment="1">
      <alignment horizontal="center" vertical="top" wrapText="1"/>
    </xf>
    <xf numFmtId="0" fontId="8" fillId="0" borderId="3" xfId="1" applyFont="1" applyBorder="1" applyAlignment="1">
      <alignment horizontal="center" vertical="top" wrapText="1"/>
    </xf>
    <xf numFmtId="0" fontId="8" fillId="0" borderId="4" xfId="1" applyFont="1" applyBorder="1" applyAlignment="1">
      <alignment horizontal="justify" vertical="top" wrapText="1"/>
    </xf>
    <xf numFmtId="0" fontId="8" fillId="0" borderId="5" xfId="1" applyFont="1" applyBorder="1" applyAlignment="1">
      <alignment horizontal="center" vertical="top" wrapText="1"/>
    </xf>
    <xf numFmtId="166" fontId="8" fillId="0" borderId="5" xfId="1" applyNumberFormat="1" applyFont="1" applyBorder="1" applyAlignment="1">
      <alignment horizontal="center" vertical="top" wrapText="1"/>
    </xf>
    <xf numFmtId="167" fontId="8" fillId="0" borderId="5" xfId="1" applyNumberFormat="1" applyFont="1" applyBorder="1" applyAlignment="1">
      <alignment horizontal="center" vertical="top" wrapText="1"/>
    </xf>
    <xf numFmtId="0" fontId="8" fillId="0" borderId="5" xfId="1" applyFont="1" applyBorder="1" applyAlignment="1">
      <alignment horizontal="justify" vertical="top" wrapText="1"/>
    </xf>
    <xf numFmtId="1" fontId="8" fillId="0" borderId="5" xfId="1" applyNumberFormat="1" applyFont="1" applyBorder="1" applyAlignment="1">
      <alignment horizontal="center" vertical="top" wrapText="1"/>
    </xf>
    <xf numFmtId="0" fontId="8" fillId="0" borderId="0" xfId="1" applyFont="1" applyFill="1" applyBorder="1" applyAlignment="1">
      <alignment horizontal="justify" vertical="top" wrapText="1"/>
    </xf>
    <xf numFmtId="0" fontId="8" fillId="0" borderId="0" xfId="1" applyFont="1" applyBorder="1" applyAlignment="1">
      <alignment horizontal="center" vertical="top" wrapText="1"/>
    </xf>
    <xf numFmtId="49" fontId="8" fillId="0" borderId="2" xfId="1" applyNumberFormat="1" applyFont="1" applyBorder="1" applyAlignment="1">
      <alignment horizontal="center" vertical="top" wrapText="1"/>
    </xf>
    <xf numFmtId="0" fontId="8" fillId="0" borderId="2" xfId="1" applyFont="1" applyFill="1" applyBorder="1" applyAlignment="1">
      <alignment horizontal="center" vertical="top" wrapText="1"/>
    </xf>
    <xf numFmtId="0" fontId="7" fillId="0" borderId="0" xfId="1" quotePrefix="1" applyAlignment="1">
      <alignment horizontal="center"/>
    </xf>
    <xf numFmtId="2" fontId="7" fillId="0" borderId="0" xfId="1" applyNumberFormat="1" applyAlignment="1">
      <alignment horizontal="center"/>
    </xf>
    <xf numFmtId="167" fontId="7" fillId="0" borderId="0" xfId="1" applyNumberFormat="1" applyAlignment="1">
      <alignment horizontal="center"/>
    </xf>
    <xf numFmtId="49" fontId="9" fillId="0" borderId="0" xfId="1" applyNumberFormat="1" applyFont="1" applyAlignment="1">
      <alignment horizontal="center"/>
    </xf>
    <xf numFmtId="0" fontId="9" fillId="0" borderId="0" xfId="1" applyFont="1" applyAlignment="1">
      <alignment horizontal="center"/>
    </xf>
    <xf numFmtId="2" fontId="9" fillId="0" borderId="0" xfId="1" applyNumberFormat="1" applyFont="1" applyAlignment="1">
      <alignment horizontal="center"/>
    </xf>
    <xf numFmtId="0" fontId="10" fillId="0" borderId="0" xfId="1" applyFont="1" applyBorder="1" applyAlignment="1">
      <alignment horizontal="center" vertical="top" wrapText="1"/>
    </xf>
    <xf numFmtId="167" fontId="9" fillId="0" borderId="0" xfId="1" applyNumberFormat="1" applyFont="1" applyAlignment="1">
      <alignment horizontal="center"/>
    </xf>
    <xf numFmtId="0" fontId="7" fillId="0" borderId="0" xfId="1" applyFont="1" applyAlignment="1">
      <alignment horizontal="center"/>
    </xf>
    <xf numFmtId="0" fontId="11" fillId="0" borderId="0" xfId="1" applyFont="1" applyBorder="1" applyAlignment="1">
      <alignment horizontal="center" vertical="top" wrapText="1"/>
    </xf>
    <xf numFmtId="0" fontId="12" fillId="0" borderId="0" xfId="1" applyFont="1" applyAlignment="1">
      <alignment horizontal="center"/>
    </xf>
    <xf numFmtId="167" fontId="12" fillId="0" borderId="0" xfId="1" applyNumberFormat="1" applyFont="1" applyAlignment="1">
      <alignment horizontal="center"/>
    </xf>
    <xf numFmtId="2" fontId="12" fillId="0" borderId="0" xfId="1" applyNumberFormat="1" applyFont="1" applyAlignment="1">
      <alignment horizontal="center"/>
    </xf>
    <xf numFmtId="0" fontId="7" fillId="0" borderId="0" xfId="1" applyBorder="1" applyAlignment="1">
      <alignment horizontal="center"/>
    </xf>
    <xf numFmtId="167" fontId="7" fillId="0" borderId="0" xfId="1" applyNumberFormat="1" applyBorder="1" applyAlignment="1">
      <alignment horizontal="center"/>
    </xf>
    <xf numFmtId="0" fontId="0" fillId="0" borderId="0" xfId="0" applyFont="1"/>
    <xf numFmtId="0" fontId="13" fillId="0" borderId="6" xfId="0" applyFont="1" applyBorder="1" applyAlignment="1">
      <alignment horizontal="center" vertical="center" wrapText="1" readingOrder="1"/>
    </xf>
    <xf numFmtId="0" fontId="13" fillId="0" borderId="7" xfId="0" applyFont="1" applyBorder="1" applyAlignment="1">
      <alignment horizontal="center" vertical="center" wrapText="1" readingOrder="1"/>
    </xf>
    <xf numFmtId="0" fontId="13" fillId="0" borderId="8" xfId="0" applyFont="1" applyBorder="1" applyAlignment="1">
      <alignment horizontal="center" vertical="center" wrapText="1" readingOrder="1"/>
    </xf>
    <xf numFmtId="0" fontId="13" fillId="0" borderId="9" xfId="0" applyFont="1" applyBorder="1" applyAlignment="1">
      <alignment horizontal="center" vertical="center" wrapText="1" readingOrder="1"/>
    </xf>
    <xf numFmtId="0" fontId="13" fillId="0" borderId="10" xfId="0" applyFont="1" applyBorder="1" applyAlignment="1">
      <alignment horizontal="center" vertical="center" wrapText="1" readingOrder="1"/>
    </xf>
    <xf numFmtId="0" fontId="13" fillId="0" borderId="11" xfId="0" applyFont="1" applyBorder="1" applyAlignment="1">
      <alignment horizontal="center" vertical="center" wrapText="1" readingOrder="1"/>
    </xf>
    <xf numFmtId="0" fontId="13" fillId="0" borderId="12" xfId="0" applyFont="1" applyBorder="1" applyAlignment="1">
      <alignment horizontal="center" vertical="center" wrapText="1" readingOrder="1"/>
    </xf>
    <xf numFmtId="0" fontId="13" fillId="0" borderId="13" xfId="0" applyFont="1" applyBorder="1" applyAlignment="1">
      <alignment horizontal="center" vertical="center" wrapText="1" readingOrder="1"/>
    </xf>
    <xf numFmtId="0" fontId="13" fillId="0" borderId="14" xfId="0" applyFont="1" applyBorder="1" applyAlignment="1">
      <alignment horizontal="center" vertical="center" wrapText="1" readingOrder="1"/>
    </xf>
    <xf numFmtId="0" fontId="0" fillId="0" borderId="0" xfId="0" applyFont="1" applyAlignment="1">
      <alignment horizontal="left" readingOrder="1"/>
    </xf>
    <xf numFmtId="6" fontId="0" fillId="0" borderId="0" xfId="0" applyNumberFormat="1" applyFont="1" applyAlignment="1">
      <alignment horizontal="center" readingOrder="1"/>
    </xf>
    <xf numFmtId="0" fontId="0" fillId="0" borderId="0" xfId="0" applyFont="1" applyAlignment="1">
      <alignment horizontal="right" readingOrder="1"/>
    </xf>
    <xf numFmtId="0" fontId="14" fillId="0" borderId="0" xfId="0" applyFont="1" applyFill="1" applyBorder="1" applyAlignment="1">
      <alignment horizontal="left" vertical="center" readingOrder="1"/>
    </xf>
    <xf numFmtId="0" fontId="0" fillId="0" borderId="0" xfId="0" applyFont="1" applyBorder="1" applyAlignment="1">
      <alignment horizontal="right" readingOrder="1"/>
    </xf>
    <xf numFmtId="6" fontId="0" fillId="0" borderId="0" xfId="0" applyNumberFormat="1" applyFont="1" applyBorder="1" applyAlignment="1">
      <alignment horizontal="center" readingOrder="1"/>
    </xf>
    <xf numFmtId="0" fontId="0" fillId="0" borderId="0" xfId="0" applyFont="1" applyBorder="1" applyAlignment="1">
      <alignment horizontal="left" readingOrder="1"/>
    </xf>
    <xf numFmtId="0" fontId="0" fillId="0" borderId="1" xfId="0" applyFont="1" applyBorder="1" applyAlignment="1">
      <alignment horizontal="right" readingOrder="1"/>
    </xf>
    <xf numFmtId="6" fontId="0" fillId="0" borderId="1" xfId="0" applyNumberFormat="1" applyFont="1" applyBorder="1" applyAlignment="1">
      <alignment horizontal="center" readingOrder="1"/>
    </xf>
    <xf numFmtId="0" fontId="0" fillId="0" borderId="1" xfId="0" applyFont="1" applyBorder="1" applyAlignment="1">
      <alignment horizontal="left" readingOrder="1"/>
    </xf>
    <xf numFmtId="0" fontId="1" fillId="0" borderId="0" xfId="0" applyFont="1" applyAlignment="1">
      <alignment horizontal="right" readingOrder="1"/>
    </xf>
    <xf numFmtId="6" fontId="1" fillId="0" borderId="0" xfId="0" applyNumberFormat="1" applyFont="1" applyAlignment="1">
      <alignment horizontal="center" readingOrder="1"/>
    </xf>
    <xf numFmtId="9" fontId="0" fillId="0" borderId="0" xfId="0" applyNumberFormat="1" applyFont="1" applyAlignment="1">
      <alignment horizontal="center" readingOrder="1"/>
    </xf>
    <xf numFmtId="0" fontId="0" fillId="0" borderId="0" xfId="0" applyFont="1" applyAlignment="1">
      <alignment horizontal="center" readingOrder="1"/>
    </xf>
    <xf numFmtId="0" fontId="5" fillId="0" borderId="0" xfId="0" applyFont="1" applyAlignment="1">
      <alignment horizontal="left" readingOrder="1"/>
    </xf>
    <xf numFmtId="6" fontId="0" fillId="0" borderId="0" xfId="0" applyNumberFormat="1" applyFont="1"/>
    <xf numFmtId="6" fontId="0" fillId="0" borderId="0" xfId="0" applyNumberFormat="1" applyFont="1" applyAlignment="1">
      <alignment horizontal="center"/>
    </xf>
    <xf numFmtId="168" fontId="8" fillId="0" borderId="5" xfId="1" applyNumberFormat="1" applyFont="1" applyBorder="1" applyAlignment="1">
      <alignment horizontal="center" vertical="top" wrapText="1"/>
    </xf>
    <xf numFmtId="2" fontId="8" fillId="0" borderId="5" xfId="1" applyNumberFormat="1" applyFont="1" applyBorder="1" applyAlignment="1">
      <alignment horizontal="center" vertical="top" wrapText="1"/>
    </xf>
    <xf numFmtId="2" fontId="7" fillId="0" borderId="0" xfId="1" applyNumberFormat="1"/>
    <xf numFmtId="169" fontId="11" fillId="0" borderId="0" xfId="1" applyNumberFormat="1" applyFont="1" applyBorder="1" applyAlignment="1">
      <alignment horizontal="center" vertical="top" wrapText="1"/>
    </xf>
    <xf numFmtId="17" fontId="0" fillId="0" borderId="0" xfId="0" applyNumberFormat="1"/>
    <xf numFmtId="2" fontId="0" fillId="0" borderId="0" xfId="0" applyNumberFormat="1" applyAlignment="1">
      <alignment horizontal="center"/>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4" xfId="0" applyFont="1" applyBorder="1" applyAlignment="1">
      <alignment horizontal="justify" vertical="center" wrapText="1"/>
    </xf>
    <xf numFmtId="49" fontId="15" fillId="0" borderId="15" xfId="0" applyNumberFormat="1" applyFont="1" applyBorder="1" applyAlignment="1">
      <alignment horizontal="center" vertical="center" wrapText="1"/>
    </xf>
    <xf numFmtId="49" fontId="15" fillId="0" borderId="16" xfId="0" applyNumberFormat="1" applyFont="1" applyBorder="1" applyAlignment="1">
      <alignment horizontal="center" vertical="center" wrapText="1"/>
    </xf>
    <xf numFmtId="0" fontId="8" fillId="0" borderId="0" xfId="1" applyFont="1" applyBorder="1" applyAlignment="1">
      <alignment horizontal="justify" vertical="top" wrapText="1"/>
    </xf>
    <xf numFmtId="2" fontId="8" fillId="0" borderId="0" xfId="1" applyNumberFormat="1" applyFont="1" applyBorder="1" applyAlignment="1">
      <alignment horizontal="center" vertical="top" wrapText="1"/>
    </xf>
    <xf numFmtId="49" fontId="15" fillId="0" borderId="17" xfId="0" applyNumberFormat="1" applyFont="1" applyBorder="1" applyAlignment="1">
      <alignment horizontal="center" vertical="center" wrapText="1"/>
    </xf>
    <xf numFmtId="0" fontId="8" fillId="0" borderId="18" xfId="1" applyFont="1" applyBorder="1" applyAlignment="1">
      <alignment horizontal="center" vertical="top" wrapText="1"/>
    </xf>
    <xf numFmtId="49" fontId="15" fillId="0" borderId="19" xfId="0" applyNumberFormat="1" applyFont="1" applyBorder="1" applyAlignment="1">
      <alignment horizontal="center" vertical="center" wrapText="1"/>
    </xf>
    <xf numFmtId="0" fontId="8" fillId="0" borderId="20" xfId="1" applyFont="1" applyBorder="1" applyAlignment="1">
      <alignment horizontal="center" vertical="top" wrapText="1"/>
    </xf>
    <xf numFmtId="0" fontId="0" fillId="0" borderId="0" xfId="0" applyBorder="1"/>
    <xf numFmtId="0" fontId="1" fillId="0" borderId="0" xfId="0" applyFont="1" applyBorder="1"/>
    <xf numFmtId="8" fontId="1" fillId="0" borderId="0" xfId="0" applyNumberFormat="1" applyFont="1" applyBorder="1"/>
    <xf numFmtId="6" fontId="1" fillId="0" borderId="0" xfId="0" applyNumberFormat="1" applyFont="1" applyBorder="1"/>
    <xf numFmtId="6" fontId="0" fillId="0" borderId="0" xfId="0" applyNumberFormat="1" applyBorder="1" applyAlignment="1">
      <alignment horizontal="center"/>
    </xf>
    <xf numFmtId="0" fontId="0" fillId="0" borderId="0" xfId="0" applyBorder="1" applyAlignment="1">
      <alignment horizontal="right"/>
    </xf>
    <xf numFmtId="6" fontId="2" fillId="0" borderId="0" xfId="0" applyNumberFormat="1" applyFont="1" applyBorder="1" applyAlignment="1">
      <alignment horizontal="center"/>
    </xf>
    <xf numFmtId="0" fontId="0" fillId="0" borderId="0" xfId="0" applyNumberFormat="1" applyBorder="1" applyAlignment="1">
      <alignment horizontal="center"/>
    </xf>
    <xf numFmtId="8" fontId="0" fillId="0" borderId="0" xfId="0" applyNumberFormat="1" applyBorder="1" applyAlignment="1">
      <alignment horizontal="center"/>
    </xf>
    <xf numFmtId="6" fontId="3" fillId="0" borderId="0" xfId="0" applyNumberFormat="1" applyFont="1" applyBorder="1" applyAlignment="1">
      <alignment horizontal="center"/>
    </xf>
    <xf numFmtId="165" fontId="0" fillId="0" borderId="0" xfId="0" applyNumberFormat="1" applyBorder="1"/>
    <xf numFmtId="0" fontId="0" fillId="0" borderId="0" xfId="0" applyFont="1" applyBorder="1"/>
    <xf numFmtId="0" fontId="0" fillId="0" borderId="0" xfId="0" applyFont="1" applyBorder="1" applyAlignment="1">
      <alignment horizontal="right"/>
    </xf>
    <xf numFmtId="9" fontId="0" fillId="0" borderId="0" xfId="0" applyNumberFormat="1" applyFont="1" applyBorder="1" applyAlignment="1">
      <alignment horizontal="center" readingOrder="1"/>
    </xf>
    <xf numFmtId="0" fontId="0" fillId="0" borderId="0" xfId="0" applyFont="1" applyBorder="1" applyAlignment="1">
      <alignment horizontal="center" readingOrder="1"/>
    </xf>
    <xf numFmtId="0" fontId="1" fillId="0" borderId="0" xfId="0" applyFont="1" applyBorder="1" applyAlignment="1">
      <alignment horizontal="right" readingOrder="1"/>
    </xf>
    <xf numFmtId="6" fontId="1" fillId="0" borderId="0" xfId="0" applyNumberFormat="1" applyFont="1" applyBorder="1" applyAlignment="1">
      <alignment horizontal="center" readingOrder="1"/>
    </xf>
    <xf numFmtId="0" fontId="13" fillId="0" borderId="0" xfId="0" applyFont="1" applyFill="1" applyBorder="1" applyAlignment="1">
      <alignment vertical="center" wrapText="1" readingOrder="1"/>
    </xf>
    <xf numFmtId="0" fontId="0" fillId="0" borderId="0" xfId="0" applyAlignment="1">
      <alignment horizontal="left" wrapText="1"/>
    </xf>
    <xf numFmtId="0" fontId="0" fillId="0" borderId="0" xfId="0" applyAlignment="1">
      <alignment horizontal="left"/>
    </xf>
    <xf numFmtId="6" fontId="3" fillId="0" borderId="0" xfId="0" applyNumberFormat="1" applyFont="1" applyAlignment="1">
      <alignment horizontal="center" vertical="center"/>
    </xf>
    <xf numFmtId="8" fontId="3" fillId="0" borderId="0" xfId="0" applyNumberFormat="1" applyFont="1" applyBorder="1" applyAlignment="1">
      <alignment horizontal="center" vertical="center"/>
    </xf>
    <xf numFmtId="6" fontId="3" fillId="0" borderId="0" xfId="0" applyNumberFormat="1" applyFont="1" applyBorder="1" applyAlignment="1">
      <alignment horizontal="center" vertical="center"/>
    </xf>
    <xf numFmtId="0" fontId="0" fillId="0" borderId="0" xfId="0" applyFont="1" applyBorder="1" applyAlignment="1">
      <alignment horizontal="left" wrapText="1"/>
    </xf>
    <xf numFmtId="0" fontId="13" fillId="0" borderId="0" xfId="0" applyFont="1" applyFill="1" applyBorder="1" applyAlignment="1">
      <alignment horizontal="left" vertical="center" wrapText="1" readingOrder="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5.0982314029378639E-2"/>
          <c:y val="0.10447562769737581"/>
          <c:w val="0.90587473889847014"/>
          <c:h val="0.7662837676016756"/>
        </c:manualLayout>
      </c:layout>
      <c:barChart>
        <c:barDir val="col"/>
        <c:grouping val="clustered"/>
        <c:varyColors val="0"/>
        <c:ser>
          <c:idx val="1"/>
          <c:order val="0"/>
          <c:tx>
            <c:v>Interest Rate</c:v>
          </c:tx>
          <c:spPr>
            <a:solidFill>
              <a:srgbClr val="0070C0"/>
            </a:solidFill>
          </c:spPr>
          <c:invertIfNegative val="0"/>
          <c:cat>
            <c:numRef>
              <c:f>FedFunds_InteresRates!$G$3:$G$57</c:f>
              <c:numCache>
                <c:formatCode>General</c:formatCode>
                <c:ptCount val="55"/>
                <c:pt idx="0">
                  <c:v>1954</c:v>
                </c:pt>
                <c:pt idx="1">
                  <c:v>1955</c:v>
                </c:pt>
                <c:pt idx="2">
                  <c:v>1956</c:v>
                </c:pt>
                <c:pt idx="3">
                  <c:v>1957</c:v>
                </c:pt>
                <c:pt idx="4">
                  <c:v>1958</c:v>
                </c:pt>
                <c:pt idx="5">
                  <c:v>1959</c:v>
                </c:pt>
                <c:pt idx="6">
                  <c:v>1960</c:v>
                </c:pt>
                <c:pt idx="7">
                  <c:v>1961</c:v>
                </c:pt>
                <c:pt idx="8">
                  <c:v>1962</c:v>
                </c:pt>
                <c:pt idx="9">
                  <c:v>1963</c:v>
                </c:pt>
                <c:pt idx="10">
                  <c:v>1964</c:v>
                </c:pt>
                <c:pt idx="11">
                  <c:v>1965</c:v>
                </c:pt>
                <c:pt idx="12">
                  <c:v>1966</c:v>
                </c:pt>
                <c:pt idx="13">
                  <c:v>1967</c:v>
                </c:pt>
                <c:pt idx="14">
                  <c:v>1968</c:v>
                </c:pt>
                <c:pt idx="15">
                  <c:v>1969</c:v>
                </c:pt>
                <c:pt idx="16">
                  <c:v>1970</c:v>
                </c:pt>
                <c:pt idx="17">
                  <c:v>1971</c:v>
                </c:pt>
                <c:pt idx="18">
                  <c:v>1972</c:v>
                </c:pt>
                <c:pt idx="19">
                  <c:v>1973</c:v>
                </c:pt>
                <c:pt idx="20">
                  <c:v>1974</c:v>
                </c:pt>
                <c:pt idx="21">
                  <c:v>1975</c:v>
                </c:pt>
                <c:pt idx="22">
                  <c:v>1976</c:v>
                </c:pt>
                <c:pt idx="23">
                  <c:v>1977</c:v>
                </c:pt>
                <c:pt idx="24">
                  <c:v>1978</c:v>
                </c:pt>
                <c:pt idx="25">
                  <c:v>1979</c:v>
                </c:pt>
                <c:pt idx="26">
                  <c:v>1980</c:v>
                </c:pt>
                <c:pt idx="27">
                  <c:v>1981</c:v>
                </c:pt>
                <c:pt idx="28">
                  <c:v>1982</c:v>
                </c:pt>
                <c:pt idx="29">
                  <c:v>1983</c:v>
                </c:pt>
                <c:pt idx="30">
                  <c:v>1984</c:v>
                </c:pt>
                <c:pt idx="31">
                  <c:v>1985</c:v>
                </c:pt>
                <c:pt idx="32">
                  <c:v>1986</c:v>
                </c:pt>
                <c:pt idx="33">
                  <c:v>1987</c:v>
                </c:pt>
                <c:pt idx="34">
                  <c:v>1988</c:v>
                </c:pt>
                <c:pt idx="35">
                  <c:v>1989</c:v>
                </c:pt>
                <c:pt idx="36">
                  <c:v>1990</c:v>
                </c:pt>
                <c:pt idx="37">
                  <c:v>1991</c:v>
                </c:pt>
                <c:pt idx="38">
                  <c:v>1992</c:v>
                </c:pt>
                <c:pt idx="39">
                  <c:v>1993</c:v>
                </c:pt>
                <c:pt idx="40">
                  <c:v>1994</c:v>
                </c:pt>
                <c:pt idx="41">
                  <c:v>1995</c:v>
                </c:pt>
                <c:pt idx="42">
                  <c:v>1996</c:v>
                </c:pt>
                <c:pt idx="43">
                  <c:v>1997</c:v>
                </c:pt>
                <c:pt idx="44">
                  <c:v>1998</c:v>
                </c:pt>
                <c:pt idx="45">
                  <c:v>1999</c:v>
                </c:pt>
                <c:pt idx="46">
                  <c:v>2000</c:v>
                </c:pt>
                <c:pt idx="47">
                  <c:v>2001</c:v>
                </c:pt>
                <c:pt idx="48">
                  <c:v>2002</c:v>
                </c:pt>
                <c:pt idx="49">
                  <c:v>2003</c:v>
                </c:pt>
                <c:pt idx="50">
                  <c:v>2004</c:v>
                </c:pt>
                <c:pt idx="51">
                  <c:v>2005</c:v>
                </c:pt>
                <c:pt idx="52">
                  <c:v>2006</c:v>
                </c:pt>
                <c:pt idx="53">
                  <c:v>2007</c:v>
                </c:pt>
                <c:pt idx="54">
                  <c:v>2008</c:v>
                </c:pt>
              </c:numCache>
            </c:numRef>
          </c:cat>
          <c:val>
            <c:numRef>
              <c:f>FedFunds_InteresRates!$H$3:$H$57</c:f>
              <c:numCache>
                <c:formatCode>0.00</c:formatCode>
                <c:ptCount val="55"/>
                <c:pt idx="0">
                  <c:v>1.0066666666666666</c:v>
                </c:pt>
                <c:pt idx="1">
                  <c:v>1.7849999999999999</c:v>
                </c:pt>
                <c:pt idx="2">
                  <c:v>2.7283333333333335</c:v>
                </c:pt>
                <c:pt idx="3">
                  <c:v>3.105</c:v>
                </c:pt>
                <c:pt idx="4">
                  <c:v>1.5724999999999998</c:v>
                </c:pt>
                <c:pt idx="5">
                  <c:v>3.3050000000000002</c:v>
                </c:pt>
                <c:pt idx="6">
                  <c:v>3.2158333333333329</c:v>
                </c:pt>
                <c:pt idx="7">
                  <c:v>1.9550000000000001</c:v>
                </c:pt>
                <c:pt idx="8">
                  <c:v>2.7083333333333335</c:v>
                </c:pt>
                <c:pt idx="9">
                  <c:v>3.1783333333333332</c:v>
                </c:pt>
                <c:pt idx="10">
                  <c:v>3.4966666666666675</c:v>
                </c:pt>
                <c:pt idx="11">
                  <c:v>4.0724999999999998</c:v>
                </c:pt>
                <c:pt idx="12">
                  <c:v>5.1108333333333329</c:v>
                </c:pt>
                <c:pt idx="13">
                  <c:v>4.2200000000000006</c:v>
                </c:pt>
                <c:pt idx="14">
                  <c:v>5.6566666666666663</c:v>
                </c:pt>
                <c:pt idx="15">
                  <c:v>8.2041666666666657</c:v>
                </c:pt>
                <c:pt idx="16">
                  <c:v>7.1808333333333332</c:v>
                </c:pt>
                <c:pt idx="17">
                  <c:v>4.6608333333333336</c:v>
                </c:pt>
                <c:pt idx="18">
                  <c:v>4.4308333333333332</c:v>
                </c:pt>
                <c:pt idx="19">
                  <c:v>8.7275000000000009</c:v>
                </c:pt>
                <c:pt idx="20">
                  <c:v>10.502500000000001</c:v>
                </c:pt>
                <c:pt idx="21">
                  <c:v>5.8241666666666667</c:v>
                </c:pt>
                <c:pt idx="22">
                  <c:v>5.0449999999999999</c:v>
                </c:pt>
                <c:pt idx="23">
                  <c:v>5.5375000000000005</c:v>
                </c:pt>
                <c:pt idx="24">
                  <c:v>7.9308333333333332</c:v>
                </c:pt>
                <c:pt idx="25">
                  <c:v>11.194166666666666</c:v>
                </c:pt>
                <c:pt idx="26">
                  <c:v>13.355833333333335</c:v>
                </c:pt>
                <c:pt idx="27">
                  <c:v>16.378333333333334</c:v>
                </c:pt>
                <c:pt idx="28">
                  <c:v>12.258333333333333</c:v>
                </c:pt>
                <c:pt idx="29">
                  <c:v>9.0866666666666678</c:v>
                </c:pt>
                <c:pt idx="30">
                  <c:v>10.225</c:v>
                </c:pt>
                <c:pt idx="31">
                  <c:v>8.1008333333333322</c:v>
                </c:pt>
                <c:pt idx="32">
                  <c:v>6.8050000000000006</c:v>
                </c:pt>
                <c:pt idx="33">
                  <c:v>6.6574999999999998</c:v>
                </c:pt>
                <c:pt idx="34">
                  <c:v>7.5683333333333325</c:v>
                </c:pt>
                <c:pt idx="35">
                  <c:v>9.2166666666666668</c:v>
                </c:pt>
                <c:pt idx="36">
                  <c:v>8.0991666666666671</c:v>
                </c:pt>
                <c:pt idx="37">
                  <c:v>5.6875000000000009</c:v>
                </c:pt>
                <c:pt idx="38">
                  <c:v>3.5216666666666669</c:v>
                </c:pt>
                <c:pt idx="39">
                  <c:v>3.0225000000000004</c:v>
                </c:pt>
                <c:pt idx="40">
                  <c:v>4.2016666666666671</c:v>
                </c:pt>
                <c:pt idx="41">
                  <c:v>5.836666666666666</c:v>
                </c:pt>
                <c:pt idx="42">
                  <c:v>5.2983333333333329</c:v>
                </c:pt>
                <c:pt idx="43">
                  <c:v>5.46</c:v>
                </c:pt>
                <c:pt idx="44">
                  <c:v>5.3533333333333326</c:v>
                </c:pt>
                <c:pt idx="45">
                  <c:v>4.97</c:v>
                </c:pt>
                <c:pt idx="46">
                  <c:v>6.2358333333333329</c:v>
                </c:pt>
                <c:pt idx="47">
                  <c:v>3.8874999999999997</c:v>
                </c:pt>
                <c:pt idx="48">
                  <c:v>1.6666666666666667</c:v>
                </c:pt>
                <c:pt idx="49">
                  <c:v>1.1274999999999999</c:v>
                </c:pt>
                <c:pt idx="50">
                  <c:v>1.3491666666666664</c:v>
                </c:pt>
                <c:pt idx="51">
                  <c:v>3.2133333333333334</c:v>
                </c:pt>
                <c:pt idx="52">
                  <c:v>4.9641666666666673</c:v>
                </c:pt>
                <c:pt idx="53">
                  <c:v>5.0191666666666661</c:v>
                </c:pt>
                <c:pt idx="54">
                  <c:v>2.2579999999999996</c:v>
                </c:pt>
              </c:numCache>
            </c:numRef>
          </c:val>
          <c:extLst>
            <c:ext xmlns:c16="http://schemas.microsoft.com/office/drawing/2014/chart" uri="{C3380CC4-5D6E-409C-BE32-E72D297353CC}">
              <c16:uniqueId val="{00000000-7DED-4EC8-ACB4-385903A007CD}"/>
            </c:ext>
          </c:extLst>
        </c:ser>
        <c:dLbls>
          <c:showLegendKey val="0"/>
          <c:showVal val="0"/>
          <c:showCatName val="0"/>
          <c:showSerName val="0"/>
          <c:showPercent val="0"/>
          <c:showBubbleSize val="0"/>
        </c:dLbls>
        <c:gapWidth val="150"/>
        <c:axId val="179876992"/>
        <c:axId val="179878528"/>
      </c:barChart>
      <c:catAx>
        <c:axId val="179876992"/>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179878528"/>
        <c:crosses val="autoZero"/>
        <c:auto val="1"/>
        <c:lblAlgn val="ctr"/>
        <c:lblOffset val="100"/>
        <c:tickLblSkip val="2"/>
        <c:tickMarkSkip val="1"/>
        <c:noMultiLvlLbl val="0"/>
      </c:catAx>
      <c:valAx>
        <c:axId val="179878528"/>
        <c:scaling>
          <c:orientation val="minMax"/>
        </c:scaling>
        <c:delete val="0"/>
        <c:axPos val="l"/>
        <c:majorGridlines>
          <c:spPr>
            <a:ln w="3175">
              <a:prstDash val="sysDash"/>
            </a:ln>
          </c:spPr>
        </c:majorGridlines>
        <c:numFmt formatCode="0.00" sourceLinked="1"/>
        <c:majorTickMark val="out"/>
        <c:minorTickMark val="none"/>
        <c:tickLblPos val="nextTo"/>
        <c:crossAx val="179876992"/>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jpeg"/></Relationships>
</file>

<file path=xl/drawings/_rels/drawing9.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95249</xdr:colOff>
      <xdr:row>8</xdr:row>
      <xdr:rowOff>171450</xdr:rowOff>
    </xdr:from>
    <xdr:to>
      <xdr:col>11</xdr:col>
      <xdr:colOff>276225</xdr:colOff>
      <xdr:row>12</xdr:row>
      <xdr:rowOff>4100</xdr:rowOff>
    </xdr:to>
    <mc:AlternateContent xmlns:mc="http://schemas.openxmlformats.org/markup-compatibility/2006" xmlns:a14="http://schemas.microsoft.com/office/drawing/2010/main">
      <mc:Choice Requires="a14">
        <xdr:sp macro="" textlink="">
          <xdr:nvSpPr>
            <xdr:cNvPr id="4" name="TextBox 2"/>
            <xdr:cNvSpPr txBox="1"/>
          </xdr:nvSpPr>
          <xdr:spPr>
            <a:xfrm>
              <a:off x="3771899" y="1485900"/>
              <a:ext cx="4876801" cy="59465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left"/>
                  </m:oMathParaPr>
                  <m:oMath xmlns:m="http://schemas.openxmlformats.org/officeDocument/2006/math">
                    <m:sSub>
                      <m:sSubPr>
                        <m:ctrlPr>
                          <a:rPr lang="en-US" sz="3200" b="1" i="1">
                            <a:latin typeface="Cambria Math" panose="02040503050406030204" pitchFamily="18" charset="0"/>
                          </a:rPr>
                        </m:ctrlPr>
                      </m:sSubPr>
                      <m:e>
                        <m:r>
                          <a:rPr lang="en-US" sz="3200" b="1" i="1">
                            <a:latin typeface="Cambria Math"/>
                          </a:rPr>
                          <m:t>𝑭</m:t>
                        </m:r>
                      </m:e>
                      <m:sub>
                        <m:r>
                          <a:rPr lang="en-US" sz="3200" b="1" i="1">
                            <a:latin typeface="Cambria Math"/>
                          </a:rPr>
                          <m:t>𝒕</m:t>
                        </m:r>
                      </m:sub>
                    </m:sSub>
                    <m:r>
                      <a:rPr lang="en-US" sz="3200" b="1" i="1">
                        <a:latin typeface="Cambria Math"/>
                      </a:rPr>
                      <m:t>=</m:t>
                    </m:r>
                    <m:r>
                      <a:rPr lang="en-US" sz="3200" b="1" i="1">
                        <a:latin typeface="Cambria Math"/>
                      </a:rPr>
                      <m:t>𝑷</m:t>
                    </m:r>
                    <m:sSup>
                      <m:sSupPr>
                        <m:ctrlPr>
                          <a:rPr lang="en-US" sz="3200" b="1" i="1">
                            <a:latin typeface="Cambria Math" panose="02040503050406030204" pitchFamily="18" charset="0"/>
                          </a:rPr>
                        </m:ctrlPr>
                      </m:sSupPr>
                      <m:e>
                        <m:d>
                          <m:dPr>
                            <m:ctrlPr>
                              <a:rPr lang="en-US" sz="3200" b="1" i="1">
                                <a:latin typeface="Cambria Math" panose="02040503050406030204" pitchFamily="18" charset="0"/>
                              </a:rPr>
                            </m:ctrlPr>
                          </m:dPr>
                          <m:e>
                            <m:r>
                              <a:rPr lang="en-US" sz="3200" b="1" i="1">
                                <a:latin typeface="Cambria Math"/>
                              </a:rPr>
                              <m:t>𝟏</m:t>
                            </m:r>
                            <m:r>
                              <a:rPr lang="en-US" sz="3200" b="1" i="1">
                                <a:latin typeface="Cambria Math"/>
                              </a:rPr>
                              <m:t>+</m:t>
                            </m:r>
                            <m:r>
                              <a:rPr lang="en-US" sz="3200" b="1" i="1">
                                <a:latin typeface="Cambria Math"/>
                              </a:rPr>
                              <m:t>𝒊</m:t>
                            </m:r>
                          </m:e>
                        </m:d>
                      </m:e>
                      <m:sup>
                        <m:r>
                          <a:rPr lang="en-US" sz="3200" b="1" i="1">
                            <a:latin typeface="Cambria Math"/>
                          </a:rPr>
                          <m:t>𝒕</m:t>
                        </m:r>
                      </m:sup>
                    </m:sSup>
                    <m:r>
                      <a:rPr lang="en-US" sz="3200" b="1" i="1">
                        <a:latin typeface="Cambria Math"/>
                      </a:rPr>
                      <m:t>…[</m:t>
                    </m:r>
                    <m:r>
                      <a:rPr lang="en-US" sz="3200" b="0" i="1">
                        <a:latin typeface="Cambria Math"/>
                      </a:rPr>
                      <m:t>2.1</m:t>
                    </m:r>
                    <m:r>
                      <a:rPr lang="en-US" sz="3200" b="1" i="1">
                        <a:latin typeface="Cambria Math"/>
                      </a:rPr>
                      <m:t>]</m:t>
                    </m:r>
                  </m:oMath>
                </m:oMathPara>
              </a14:m>
              <a:endParaRPr lang="en-US" sz="3600" b="1"/>
            </a:p>
          </xdr:txBody>
        </xdr:sp>
      </mc:Choice>
      <mc:Fallback xmlns="">
        <xdr:sp macro="" textlink="">
          <xdr:nvSpPr>
            <xdr:cNvPr id="4" name="TextBox 2"/>
            <xdr:cNvSpPr txBox="1"/>
          </xdr:nvSpPr>
          <xdr:spPr>
            <a:xfrm>
              <a:off x="3771899" y="1485900"/>
              <a:ext cx="4876801" cy="59465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n-US" sz="3200" b="1" i="0">
                  <a:latin typeface="Cambria Math"/>
                </a:rPr>
                <a:t>𝑭_𝒕=𝑷(𝟏+𝒊)^𝒕…[</a:t>
              </a:r>
              <a:r>
                <a:rPr lang="en-US" sz="3200" b="0" i="0">
                  <a:latin typeface="Cambria Math"/>
                </a:rPr>
                <a:t>2.1</a:t>
              </a:r>
              <a:r>
                <a:rPr lang="en-US" sz="3200" b="1" i="0">
                  <a:latin typeface="Cambria Math"/>
                </a:rPr>
                <a:t>]</a:t>
              </a:r>
              <a:endParaRPr lang="en-US" sz="3600" b="1"/>
            </a:p>
          </xdr:txBody>
        </xdr:sp>
      </mc:Fallback>
    </mc:AlternateContent>
    <xdr:clientData/>
  </xdr:twoCellAnchor>
  <xdr:twoCellAnchor editAs="oneCell">
    <xdr:from>
      <xdr:col>10</xdr:col>
      <xdr:colOff>161925</xdr:colOff>
      <xdr:row>1</xdr:row>
      <xdr:rowOff>247650</xdr:rowOff>
    </xdr:from>
    <xdr:to>
      <xdr:col>15</xdr:col>
      <xdr:colOff>354044</xdr:colOff>
      <xdr:row>22</xdr:row>
      <xdr:rowOff>19050</xdr:rowOff>
    </xdr:to>
    <xdr:pic>
      <xdr:nvPicPr>
        <xdr:cNvPr id="5" name="Picture 4" descr="File:President Rutherford Hayes 1870 - 1880 Restored.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4800" y="438150"/>
          <a:ext cx="3240119" cy="394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581025</xdr:colOff>
      <xdr:row>30</xdr:row>
      <xdr:rowOff>121729</xdr:rowOff>
    </xdr:from>
    <xdr:to>
      <xdr:col>14</xdr:col>
      <xdr:colOff>590550</xdr:colOff>
      <xdr:row>49</xdr:row>
      <xdr:rowOff>66675</xdr:rowOff>
    </xdr:to>
    <xdr:pic>
      <xdr:nvPicPr>
        <xdr:cNvPr id="6" name="Picture 5" descr="File:Apple I Computer.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24425" y="6179629"/>
          <a:ext cx="5867400" cy="35644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361949</xdr:colOff>
      <xdr:row>7</xdr:row>
      <xdr:rowOff>0</xdr:rowOff>
    </xdr:from>
    <xdr:to>
      <xdr:col>15</xdr:col>
      <xdr:colOff>400049</xdr:colOff>
      <xdr:row>13</xdr:row>
      <xdr:rowOff>70730</xdr:rowOff>
    </xdr:to>
    <mc:AlternateContent xmlns:mc="http://schemas.openxmlformats.org/markup-compatibility/2006" xmlns:a14="http://schemas.microsoft.com/office/drawing/2010/main">
      <mc:Choice Requires="a14">
        <xdr:sp macro="" textlink="">
          <xdr:nvSpPr>
            <xdr:cNvPr id="5" name="TextBox 3"/>
            <xdr:cNvSpPr txBox="1"/>
          </xdr:nvSpPr>
          <xdr:spPr>
            <a:xfrm>
              <a:off x="4705349" y="1314450"/>
              <a:ext cx="6505575" cy="121373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left"/>
                  </m:oMathParaPr>
                  <m:oMath xmlns:m="http://schemas.openxmlformats.org/officeDocument/2006/math">
                    <m:sSub>
                      <m:sSubPr>
                        <m:ctrlPr>
                          <a:rPr lang="en-US" sz="3200" b="1" i="1">
                            <a:latin typeface="Cambria Math" panose="02040503050406030204" pitchFamily="18" charset="0"/>
                          </a:rPr>
                        </m:ctrlPr>
                      </m:sSubPr>
                      <m:e>
                        <m:r>
                          <a:rPr lang="en-US" sz="3200" b="1" i="1">
                            <a:latin typeface="Cambria Math"/>
                          </a:rPr>
                          <m:t>𝑭</m:t>
                        </m:r>
                      </m:e>
                      <m:sub>
                        <m:r>
                          <a:rPr lang="en-US" sz="3200" b="1" i="1">
                            <a:latin typeface="Cambria Math"/>
                          </a:rPr>
                          <m:t>𝒕</m:t>
                        </m:r>
                      </m:sub>
                    </m:sSub>
                    <m:r>
                      <a:rPr lang="en-US" sz="3200" b="1" i="1">
                        <a:latin typeface="Cambria Math"/>
                      </a:rPr>
                      <m:t>=</m:t>
                    </m:r>
                    <m:r>
                      <a:rPr lang="en-US" sz="3200" b="1" i="1">
                        <a:latin typeface="Cambria Math"/>
                      </a:rPr>
                      <m:t>𝑨</m:t>
                    </m:r>
                    <m:d>
                      <m:dPr>
                        <m:begChr m:val="["/>
                        <m:endChr m:val="]"/>
                        <m:ctrlPr>
                          <a:rPr lang="en-US" sz="3200" b="1" i="1">
                            <a:latin typeface="Cambria Math" panose="02040503050406030204" pitchFamily="18" charset="0"/>
                          </a:rPr>
                        </m:ctrlPr>
                      </m:dPr>
                      <m:e>
                        <m:f>
                          <m:fPr>
                            <m:ctrlPr>
                              <a:rPr lang="en-US" sz="3200" b="1" i="1">
                                <a:latin typeface="Cambria Math" panose="02040503050406030204" pitchFamily="18" charset="0"/>
                              </a:rPr>
                            </m:ctrlPr>
                          </m:fPr>
                          <m:num>
                            <m:sSup>
                              <m:sSupPr>
                                <m:ctrlPr>
                                  <a:rPr lang="en-US" sz="3200" b="1" i="1">
                                    <a:latin typeface="Cambria Math" panose="02040503050406030204" pitchFamily="18" charset="0"/>
                                  </a:rPr>
                                </m:ctrlPr>
                              </m:sSupPr>
                              <m:e>
                                <m:d>
                                  <m:dPr>
                                    <m:ctrlPr>
                                      <a:rPr lang="en-US" sz="3200" b="1" i="1">
                                        <a:latin typeface="Cambria Math" panose="02040503050406030204" pitchFamily="18" charset="0"/>
                                      </a:rPr>
                                    </m:ctrlPr>
                                  </m:dPr>
                                  <m:e>
                                    <m:r>
                                      <a:rPr lang="en-US" sz="3200" b="1" i="1">
                                        <a:latin typeface="Cambria Math"/>
                                      </a:rPr>
                                      <m:t>𝟏</m:t>
                                    </m:r>
                                    <m:r>
                                      <a:rPr lang="en-US" sz="3200" b="1" i="1">
                                        <a:latin typeface="Cambria Math"/>
                                      </a:rPr>
                                      <m:t>+</m:t>
                                    </m:r>
                                    <m:r>
                                      <a:rPr lang="en-US" sz="3200" b="1" i="1">
                                        <a:latin typeface="Cambria Math"/>
                                      </a:rPr>
                                      <m:t>𝒊</m:t>
                                    </m:r>
                                  </m:e>
                                </m:d>
                              </m:e>
                              <m:sup>
                                <m:r>
                                  <a:rPr lang="en-US" sz="3200" b="1" i="1">
                                    <a:latin typeface="Cambria Math"/>
                                  </a:rPr>
                                  <m:t>𝑻</m:t>
                                </m:r>
                              </m:sup>
                            </m:sSup>
                            <m:r>
                              <a:rPr lang="en-US" sz="3200" b="1" i="1">
                                <a:latin typeface="Cambria Math"/>
                              </a:rPr>
                              <m:t>−</m:t>
                            </m:r>
                            <m:r>
                              <a:rPr lang="en-US" sz="3200" b="1" i="1">
                                <a:latin typeface="Cambria Math"/>
                              </a:rPr>
                              <m:t>𝟏</m:t>
                            </m:r>
                          </m:num>
                          <m:den>
                            <m:r>
                              <a:rPr lang="en-US" sz="3200" b="1" i="1">
                                <a:latin typeface="Cambria Math"/>
                              </a:rPr>
                              <m:t>𝒊</m:t>
                            </m:r>
                          </m:den>
                        </m:f>
                      </m:e>
                    </m:d>
                    <m:r>
                      <a:rPr lang="en-US" sz="3200" b="1" i="1">
                        <a:latin typeface="Cambria Math"/>
                      </a:rPr>
                      <m:t>…[</m:t>
                    </m:r>
                    <m:r>
                      <a:rPr lang="en-US" sz="3200" b="0" i="1">
                        <a:latin typeface="Cambria Math"/>
                      </a:rPr>
                      <m:t>2.2</m:t>
                    </m:r>
                    <m:r>
                      <a:rPr lang="en-US" sz="3200" b="1" i="1">
                        <a:latin typeface="Cambria Math"/>
                      </a:rPr>
                      <m:t>]</m:t>
                    </m:r>
                  </m:oMath>
                </m:oMathPara>
              </a14:m>
              <a:endParaRPr lang="en-US" sz="3600" b="1"/>
            </a:p>
          </xdr:txBody>
        </xdr:sp>
      </mc:Choice>
      <mc:Fallback xmlns="">
        <xdr:sp macro="" textlink="">
          <xdr:nvSpPr>
            <xdr:cNvPr id="5" name="TextBox 3"/>
            <xdr:cNvSpPr txBox="1"/>
          </xdr:nvSpPr>
          <xdr:spPr>
            <a:xfrm>
              <a:off x="4705349" y="1314450"/>
              <a:ext cx="6505575" cy="121373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n-US" sz="3200" b="1" i="0">
                  <a:latin typeface="Cambria Math"/>
                </a:rPr>
                <a:t>𝑭_𝒕=𝑨[((𝟏+𝒊)^𝑻−𝟏)/𝒊]…[</a:t>
              </a:r>
              <a:r>
                <a:rPr lang="en-US" sz="3200" b="0" i="0">
                  <a:latin typeface="Cambria Math"/>
                </a:rPr>
                <a:t>2.2</a:t>
              </a:r>
              <a:r>
                <a:rPr lang="en-US" sz="3200" b="1" i="0">
                  <a:latin typeface="Cambria Math"/>
                </a:rPr>
                <a:t>]</a:t>
              </a:r>
              <a:endParaRPr lang="en-US" sz="3600" b="1"/>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5</xdr:col>
      <xdr:colOff>419100</xdr:colOff>
      <xdr:row>9</xdr:row>
      <xdr:rowOff>152400</xdr:rowOff>
    </xdr:from>
    <xdr:to>
      <xdr:col>10</xdr:col>
      <xdr:colOff>409575</xdr:colOff>
      <xdr:row>14</xdr:row>
      <xdr:rowOff>35898</xdr:rowOff>
    </xdr:to>
    <mc:AlternateContent xmlns:mc="http://schemas.openxmlformats.org/markup-compatibility/2006" xmlns:a14="http://schemas.microsoft.com/office/drawing/2010/main">
      <mc:Choice Requires="a14">
        <xdr:sp macro="" textlink="">
          <xdr:nvSpPr>
            <xdr:cNvPr id="3" name="TextBox 37"/>
            <xdr:cNvSpPr txBox="1"/>
          </xdr:nvSpPr>
          <xdr:spPr>
            <a:xfrm>
              <a:off x="4762500" y="1466850"/>
              <a:ext cx="3409950" cy="835998"/>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14:m>
                <m:oMathPara xmlns:m="http://schemas.openxmlformats.org/officeDocument/2006/math">
                  <m:oMathParaPr>
                    <m:jc m:val="left"/>
                  </m:oMathParaPr>
                  <m:oMath xmlns:m="http://schemas.openxmlformats.org/officeDocument/2006/math">
                    <m:r>
                      <a:rPr lang="en-US" sz="2400" b="1" i="1">
                        <a:latin typeface="Cambria Math"/>
                      </a:rPr>
                      <m:t>𝑷</m:t>
                    </m:r>
                    <m:r>
                      <a:rPr lang="en-US" sz="2400" b="1" i="1">
                        <a:latin typeface="Cambria Math"/>
                      </a:rPr>
                      <m:t>=</m:t>
                    </m:r>
                    <m:f>
                      <m:fPr>
                        <m:ctrlPr>
                          <a:rPr lang="en-US" sz="2400" b="1" i="1">
                            <a:latin typeface="Cambria Math" panose="02040503050406030204" pitchFamily="18" charset="0"/>
                          </a:rPr>
                        </m:ctrlPr>
                      </m:fPr>
                      <m:num>
                        <m:sSub>
                          <m:sSubPr>
                            <m:ctrlPr>
                              <a:rPr lang="en-US" sz="2400" b="1" i="1">
                                <a:latin typeface="Cambria Math" panose="02040503050406030204" pitchFamily="18" charset="0"/>
                              </a:rPr>
                            </m:ctrlPr>
                          </m:sSubPr>
                          <m:e>
                            <m:r>
                              <a:rPr lang="en-US" sz="2400" b="1" i="1">
                                <a:latin typeface="Cambria Math"/>
                              </a:rPr>
                              <m:t>𝑭</m:t>
                            </m:r>
                          </m:e>
                          <m:sub>
                            <m:r>
                              <a:rPr lang="en-US" sz="2400" b="1" i="1">
                                <a:latin typeface="Cambria Math"/>
                              </a:rPr>
                              <m:t>𝑻</m:t>
                            </m:r>
                          </m:sub>
                        </m:sSub>
                      </m:num>
                      <m:den>
                        <m:sSup>
                          <m:sSupPr>
                            <m:ctrlPr>
                              <a:rPr lang="en-US" sz="2400" b="1" i="1">
                                <a:latin typeface="Cambria Math" panose="02040503050406030204" pitchFamily="18" charset="0"/>
                              </a:rPr>
                            </m:ctrlPr>
                          </m:sSupPr>
                          <m:e>
                            <m:d>
                              <m:dPr>
                                <m:ctrlPr>
                                  <a:rPr lang="en-US" sz="2400" b="1" i="1">
                                    <a:latin typeface="Cambria Math" panose="02040503050406030204" pitchFamily="18" charset="0"/>
                                  </a:rPr>
                                </m:ctrlPr>
                              </m:dPr>
                              <m:e>
                                <m:r>
                                  <a:rPr lang="en-US" sz="2400" b="1" i="1">
                                    <a:latin typeface="Cambria Math"/>
                                  </a:rPr>
                                  <m:t>𝟏</m:t>
                                </m:r>
                                <m:r>
                                  <a:rPr lang="en-US" sz="2400" b="1" i="1">
                                    <a:latin typeface="Cambria Math"/>
                                  </a:rPr>
                                  <m:t>+</m:t>
                                </m:r>
                                <m:r>
                                  <a:rPr lang="en-US" sz="2400" b="1" i="1">
                                    <a:latin typeface="Cambria Math"/>
                                  </a:rPr>
                                  <m:t>𝒊</m:t>
                                </m:r>
                              </m:e>
                            </m:d>
                          </m:e>
                          <m:sup>
                            <m:r>
                              <a:rPr lang="en-US" sz="2400" b="1" i="1">
                                <a:latin typeface="Cambria Math"/>
                              </a:rPr>
                              <m:t>𝑻</m:t>
                            </m:r>
                          </m:sup>
                        </m:sSup>
                      </m:den>
                    </m:f>
                    <m:r>
                      <a:rPr lang="en-US" sz="2400" b="1" i="1">
                        <a:latin typeface="Cambria Math"/>
                      </a:rPr>
                      <m:t>…[</m:t>
                    </m:r>
                    <m:r>
                      <a:rPr lang="en-US" sz="2400" b="0" i="1">
                        <a:latin typeface="Cambria Math"/>
                      </a:rPr>
                      <m:t>1.1</m:t>
                    </m:r>
                    <m:r>
                      <a:rPr lang="en-US" sz="2400" b="1" i="1">
                        <a:latin typeface="Cambria Math"/>
                      </a:rPr>
                      <m:t>]</m:t>
                    </m:r>
                  </m:oMath>
                </m:oMathPara>
              </a14:m>
              <a:endParaRPr lang="en-US" sz="2400" b="1"/>
            </a:p>
          </xdr:txBody>
        </xdr:sp>
      </mc:Choice>
      <mc:Fallback xmlns="">
        <xdr:sp macro="" textlink="">
          <xdr:nvSpPr>
            <xdr:cNvPr id="3" name="TextBox 37"/>
            <xdr:cNvSpPr txBox="1"/>
          </xdr:nvSpPr>
          <xdr:spPr>
            <a:xfrm>
              <a:off x="4762500" y="1466850"/>
              <a:ext cx="3409950" cy="835998"/>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en-US" sz="2400" b="1" i="0">
                  <a:latin typeface="Cambria Math"/>
                </a:rPr>
                <a:t>𝑷=𝑭_𝑻/(𝟏+𝒊)^𝑻 …[</a:t>
              </a:r>
              <a:r>
                <a:rPr lang="en-US" sz="2400" b="0" i="0">
                  <a:latin typeface="Cambria Math"/>
                </a:rPr>
                <a:t>1.1</a:t>
              </a:r>
              <a:r>
                <a:rPr lang="en-US" sz="2400" b="1" i="0">
                  <a:latin typeface="Cambria Math"/>
                </a:rPr>
                <a:t>]</a:t>
              </a:r>
              <a:endParaRPr lang="en-US" sz="2400" b="1"/>
            </a:p>
          </xdr:txBody>
        </xdr:sp>
      </mc:Fallback>
    </mc:AlternateContent>
    <xdr:clientData/>
  </xdr:twoCellAnchor>
  <xdr:twoCellAnchor editAs="oneCell">
    <xdr:from>
      <xdr:col>10</xdr:col>
      <xdr:colOff>600075</xdr:colOff>
      <xdr:row>1</xdr:row>
      <xdr:rowOff>0</xdr:rowOff>
    </xdr:from>
    <xdr:to>
      <xdr:col>19</xdr:col>
      <xdr:colOff>161925</xdr:colOff>
      <xdr:row>13</xdr:row>
      <xdr:rowOff>131372</xdr:rowOff>
    </xdr:to>
    <xdr:pic>
      <xdr:nvPicPr>
        <xdr:cNvPr id="4" name="Picture 3" descr="http://www.rmcwater.com/images/projects/sliders/project_0002_watson_rw.jpg"/>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1310" b="11035"/>
        <a:stretch/>
      </xdr:blipFill>
      <xdr:spPr bwMode="auto">
        <a:xfrm>
          <a:off x="8362950" y="190500"/>
          <a:ext cx="5048250" cy="25888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19050</xdr:colOff>
      <xdr:row>14</xdr:row>
      <xdr:rowOff>28575</xdr:rowOff>
    </xdr:from>
    <xdr:to>
      <xdr:col>17</xdr:col>
      <xdr:colOff>400050</xdr:colOff>
      <xdr:row>25</xdr:row>
      <xdr:rowOff>153761</xdr:rowOff>
    </xdr:to>
    <xdr:pic>
      <xdr:nvPicPr>
        <xdr:cNvPr id="6" name="Content Placeholder 8"/>
        <xdr:cNvPicPr>
          <a:picLocks noGrp="1"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6116" b="11096"/>
        <a:stretch/>
      </xdr:blipFill>
      <xdr:spPr>
        <a:xfrm>
          <a:off x="8391525" y="2867025"/>
          <a:ext cx="4038600" cy="22206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304799</xdr:colOff>
      <xdr:row>8</xdr:row>
      <xdr:rowOff>9524</xdr:rowOff>
    </xdr:from>
    <xdr:to>
      <xdr:col>10</xdr:col>
      <xdr:colOff>609599</xdr:colOff>
      <xdr:row>12</xdr:row>
      <xdr:rowOff>171449</xdr:rowOff>
    </xdr:to>
    <mc:AlternateContent xmlns:mc="http://schemas.openxmlformats.org/markup-compatibility/2006" xmlns:a14="http://schemas.microsoft.com/office/drawing/2010/main">
      <mc:Choice Requires="a14">
        <xdr:sp macro="" textlink="">
          <xdr:nvSpPr>
            <xdr:cNvPr id="5" name="TextBox 38"/>
            <xdr:cNvSpPr txBox="1"/>
          </xdr:nvSpPr>
          <xdr:spPr>
            <a:xfrm>
              <a:off x="3981449" y="1904999"/>
              <a:ext cx="4391025" cy="923925"/>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14:m>
                <m:oMathPara xmlns:m="http://schemas.openxmlformats.org/officeDocument/2006/math">
                  <m:oMathParaPr>
                    <m:jc m:val="left"/>
                  </m:oMathParaPr>
                  <m:oMath xmlns:m="http://schemas.openxmlformats.org/officeDocument/2006/math">
                    <m:r>
                      <a:rPr lang="en-US" sz="2400" b="1" i="1">
                        <a:latin typeface="Cambria Math"/>
                      </a:rPr>
                      <m:t>𝑷</m:t>
                    </m:r>
                    <m:r>
                      <a:rPr lang="en-US" sz="2400" b="1" i="1">
                        <a:latin typeface="Cambria Math"/>
                      </a:rPr>
                      <m:t>=</m:t>
                    </m:r>
                    <m:r>
                      <a:rPr lang="en-US" sz="2400" b="1" i="1">
                        <a:latin typeface="Cambria Math"/>
                      </a:rPr>
                      <m:t>𝑨</m:t>
                    </m:r>
                    <m:d>
                      <m:dPr>
                        <m:begChr m:val="["/>
                        <m:endChr m:val="]"/>
                        <m:ctrlPr>
                          <a:rPr lang="en-US" sz="2400" b="1" i="1">
                            <a:latin typeface="Cambria Math" panose="02040503050406030204" pitchFamily="18" charset="0"/>
                          </a:rPr>
                        </m:ctrlPr>
                      </m:dPr>
                      <m:e>
                        <m:f>
                          <m:fPr>
                            <m:ctrlPr>
                              <a:rPr lang="en-US" sz="2400" b="1" i="1">
                                <a:latin typeface="Cambria Math" panose="02040503050406030204" pitchFamily="18" charset="0"/>
                              </a:rPr>
                            </m:ctrlPr>
                          </m:fPr>
                          <m:num>
                            <m:sSup>
                              <m:sSupPr>
                                <m:ctrlPr>
                                  <a:rPr lang="en-US" sz="2400" b="1" i="1">
                                    <a:latin typeface="Cambria Math" panose="02040503050406030204" pitchFamily="18" charset="0"/>
                                  </a:rPr>
                                </m:ctrlPr>
                              </m:sSupPr>
                              <m:e>
                                <m:d>
                                  <m:dPr>
                                    <m:ctrlPr>
                                      <a:rPr lang="en-US" sz="2400" b="1" i="1">
                                        <a:latin typeface="Cambria Math" panose="02040503050406030204" pitchFamily="18" charset="0"/>
                                      </a:rPr>
                                    </m:ctrlPr>
                                  </m:dPr>
                                  <m:e>
                                    <m:r>
                                      <a:rPr lang="en-US" sz="2400" b="1" i="1">
                                        <a:latin typeface="Cambria Math"/>
                                      </a:rPr>
                                      <m:t>𝟏</m:t>
                                    </m:r>
                                    <m:r>
                                      <a:rPr lang="en-US" sz="2400" b="1" i="1">
                                        <a:latin typeface="Cambria Math"/>
                                      </a:rPr>
                                      <m:t>+</m:t>
                                    </m:r>
                                    <m:r>
                                      <a:rPr lang="en-US" sz="2400" b="1" i="1">
                                        <a:latin typeface="Cambria Math"/>
                                      </a:rPr>
                                      <m:t>𝒊</m:t>
                                    </m:r>
                                  </m:e>
                                </m:d>
                              </m:e>
                              <m:sup>
                                <m:r>
                                  <a:rPr lang="en-US" sz="2400" b="1" i="1">
                                    <a:latin typeface="Cambria Math"/>
                                  </a:rPr>
                                  <m:t>𝑻</m:t>
                                </m:r>
                              </m:sup>
                            </m:sSup>
                            <m:r>
                              <a:rPr lang="en-US" sz="2400" b="1" i="1">
                                <a:latin typeface="Cambria Math"/>
                              </a:rPr>
                              <m:t>−</m:t>
                            </m:r>
                            <m:r>
                              <a:rPr lang="en-US" sz="2400" b="1" i="1">
                                <a:latin typeface="Cambria Math"/>
                              </a:rPr>
                              <m:t>𝟏</m:t>
                            </m:r>
                          </m:num>
                          <m:den>
                            <m:sSup>
                              <m:sSupPr>
                                <m:ctrlPr>
                                  <a:rPr lang="en-US" sz="2400" b="1" i="1">
                                    <a:latin typeface="Cambria Math" panose="02040503050406030204" pitchFamily="18" charset="0"/>
                                  </a:rPr>
                                </m:ctrlPr>
                              </m:sSupPr>
                              <m:e>
                                <m:r>
                                  <a:rPr lang="en-US" sz="2400" b="1" i="1">
                                    <a:latin typeface="Cambria Math"/>
                                  </a:rPr>
                                  <m:t>𝒊</m:t>
                                </m:r>
                                <m:d>
                                  <m:dPr>
                                    <m:ctrlPr>
                                      <a:rPr lang="en-US" sz="2400" b="1" i="1">
                                        <a:latin typeface="Cambria Math" panose="02040503050406030204" pitchFamily="18" charset="0"/>
                                      </a:rPr>
                                    </m:ctrlPr>
                                  </m:dPr>
                                  <m:e>
                                    <m:r>
                                      <a:rPr lang="en-US" sz="2400" b="1" i="1">
                                        <a:latin typeface="Cambria Math"/>
                                      </a:rPr>
                                      <m:t>𝟏</m:t>
                                    </m:r>
                                    <m:r>
                                      <a:rPr lang="en-US" sz="2400" b="1" i="1">
                                        <a:latin typeface="Cambria Math"/>
                                      </a:rPr>
                                      <m:t>+</m:t>
                                    </m:r>
                                    <m:r>
                                      <a:rPr lang="en-US" sz="2400" b="1" i="1">
                                        <a:latin typeface="Cambria Math"/>
                                      </a:rPr>
                                      <m:t>𝒊</m:t>
                                    </m:r>
                                  </m:e>
                                </m:d>
                              </m:e>
                              <m:sup>
                                <m:r>
                                  <a:rPr lang="en-US" sz="2400" b="1" i="1">
                                    <a:latin typeface="Cambria Math"/>
                                  </a:rPr>
                                  <m:t>𝑻</m:t>
                                </m:r>
                              </m:sup>
                            </m:sSup>
                          </m:den>
                        </m:f>
                      </m:e>
                    </m:d>
                    <m:r>
                      <a:rPr lang="en-US" sz="2400" b="1" i="1">
                        <a:latin typeface="Cambria Math"/>
                      </a:rPr>
                      <m:t>…[</m:t>
                    </m:r>
                    <m:r>
                      <a:rPr lang="en-US" sz="2400" b="1" i="1">
                        <a:latin typeface="Cambria Math"/>
                      </a:rPr>
                      <m:t>𝟏</m:t>
                    </m:r>
                    <m:r>
                      <a:rPr lang="en-US" sz="2400" b="1" i="1">
                        <a:latin typeface="Cambria Math"/>
                      </a:rPr>
                      <m:t>.</m:t>
                    </m:r>
                    <m:r>
                      <a:rPr lang="en-US" sz="2400" b="1" i="1">
                        <a:latin typeface="Cambria Math"/>
                      </a:rPr>
                      <m:t>𝟐</m:t>
                    </m:r>
                    <m:r>
                      <a:rPr lang="en-US" sz="2400" b="1" i="1">
                        <a:latin typeface="Cambria Math"/>
                      </a:rPr>
                      <m:t>]</m:t>
                    </m:r>
                  </m:oMath>
                </m:oMathPara>
              </a14:m>
              <a:endParaRPr lang="en-US" sz="2400" b="1"/>
            </a:p>
          </xdr:txBody>
        </xdr:sp>
      </mc:Choice>
      <mc:Fallback xmlns="">
        <xdr:sp macro="" textlink="">
          <xdr:nvSpPr>
            <xdr:cNvPr id="5" name="TextBox 38"/>
            <xdr:cNvSpPr txBox="1"/>
          </xdr:nvSpPr>
          <xdr:spPr>
            <a:xfrm>
              <a:off x="3981449" y="1904999"/>
              <a:ext cx="4391025" cy="923925"/>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en-US" sz="2400" b="1" i="0">
                  <a:latin typeface="Cambria Math"/>
                </a:rPr>
                <a:t>𝑷=𝑨[((𝟏+𝒊)^𝑻−𝟏)/〖𝒊(𝟏+𝒊)〗^𝑻 ]…[𝟏.𝟐]</a:t>
              </a:r>
              <a:endParaRPr lang="en-US" sz="2400" b="1"/>
            </a:p>
          </xdr:txBody>
        </xdr:sp>
      </mc:Fallback>
    </mc:AlternateContent>
    <xdr:clientData/>
  </xdr:twoCellAnchor>
  <xdr:twoCellAnchor editAs="oneCell">
    <xdr:from>
      <xdr:col>11</xdr:col>
      <xdr:colOff>0</xdr:colOff>
      <xdr:row>1</xdr:row>
      <xdr:rowOff>9525</xdr:rowOff>
    </xdr:from>
    <xdr:to>
      <xdr:col>19</xdr:col>
      <xdr:colOff>171450</xdr:colOff>
      <xdr:row>12</xdr:row>
      <xdr:rowOff>60119</xdr:rowOff>
    </xdr:to>
    <xdr:pic>
      <xdr:nvPicPr>
        <xdr:cNvPr id="6" name="Picture 5" descr="Recycling Plant"/>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5229" b="9254"/>
        <a:stretch/>
      </xdr:blipFill>
      <xdr:spPr bwMode="auto">
        <a:xfrm>
          <a:off x="8372475" y="200025"/>
          <a:ext cx="5048250" cy="25175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9524</xdr:colOff>
      <xdr:row>7</xdr:row>
      <xdr:rowOff>171450</xdr:rowOff>
    </xdr:from>
    <xdr:to>
      <xdr:col>20</xdr:col>
      <xdr:colOff>111123</xdr:colOff>
      <xdr:row>32</xdr:row>
      <xdr:rowOff>19050</xdr:rowOff>
    </xdr:to>
    <xdr:pic>
      <xdr:nvPicPr>
        <xdr:cNvPr id="2" name="Picture 1" descr="http://images.cobaltgroup.com/mini/stock/2013_cc_0851_01.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49" y="1676400"/>
          <a:ext cx="6197599" cy="464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704849</xdr:colOff>
      <xdr:row>9</xdr:row>
      <xdr:rowOff>95250</xdr:rowOff>
    </xdr:from>
    <xdr:to>
      <xdr:col>9</xdr:col>
      <xdr:colOff>200024</xdr:colOff>
      <xdr:row>13</xdr:row>
      <xdr:rowOff>51075</xdr:rowOff>
    </xdr:to>
    <mc:AlternateContent xmlns:mc="http://schemas.openxmlformats.org/markup-compatibility/2006" xmlns:a14="http://schemas.microsoft.com/office/drawing/2010/main">
      <mc:Choice Requires="a14">
        <xdr:sp macro="" textlink="">
          <xdr:nvSpPr>
            <xdr:cNvPr id="4" name="TextBox 54"/>
            <xdr:cNvSpPr txBox="1"/>
          </xdr:nvSpPr>
          <xdr:spPr>
            <a:xfrm>
              <a:off x="2733674" y="1981200"/>
              <a:ext cx="3990975" cy="71782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14:m>
                <m:oMath xmlns:m="http://schemas.openxmlformats.org/officeDocument/2006/math">
                  <m:r>
                    <a:rPr lang="en-US" sz="2400" b="1" i="1">
                      <a:latin typeface="Cambria Math"/>
                    </a:rPr>
                    <m:t>𝑨</m:t>
                  </m:r>
                  <m:r>
                    <a:rPr lang="en-US" sz="2400" b="1" i="1">
                      <a:latin typeface="Cambria Math"/>
                    </a:rPr>
                    <m:t>=</m:t>
                  </m:r>
                  <m:r>
                    <a:rPr lang="en-US" sz="2400" b="1" i="1">
                      <a:latin typeface="Cambria Math"/>
                    </a:rPr>
                    <m:t>𝑷</m:t>
                  </m:r>
                  <m:d>
                    <m:dPr>
                      <m:begChr m:val="["/>
                      <m:endChr m:val="]"/>
                      <m:ctrlPr>
                        <a:rPr lang="en-US" sz="2400" b="1" i="1">
                          <a:latin typeface="Cambria Math" panose="02040503050406030204" pitchFamily="18" charset="0"/>
                        </a:rPr>
                      </m:ctrlPr>
                    </m:dPr>
                    <m:e>
                      <m:f>
                        <m:fPr>
                          <m:ctrlPr>
                            <a:rPr lang="en-US" sz="2400" b="1" i="1">
                              <a:latin typeface="Cambria Math" panose="02040503050406030204" pitchFamily="18" charset="0"/>
                            </a:rPr>
                          </m:ctrlPr>
                        </m:fPr>
                        <m:num>
                          <m:r>
                            <a:rPr lang="en-US" sz="2400" b="1" i="1">
                              <a:latin typeface="Cambria Math"/>
                            </a:rPr>
                            <m:t>𝒊</m:t>
                          </m:r>
                          <m:sSup>
                            <m:sSupPr>
                              <m:ctrlPr>
                                <a:rPr lang="en-US" sz="2400" b="1" i="1">
                                  <a:latin typeface="Cambria Math" panose="02040503050406030204" pitchFamily="18" charset="0"/>
                                </a:rPr>
                              </m:ctrlPr>
                            </m:sSupPr>
                            <m:e>
                              <m:d>
                                <m:dPr>
                                  <m:ctrlPr>
                                    <a:rPr lang="en-US" sz="2400" b="1" i="1">
                                      <a:latin typeface="Cambria Math" panose="02040503050406030204" pitchFamily="18" charset="0"/>
                                    </a:rPr>
                                  </m:ctrlPr>
                                </m:dPr>
                                <m:e>
                                  <m:r>
                                    <a:rPr lang="en-US" sz="2400" b="1" i="1">
                                      <a:latin typeface="Cambria Math"/>
                                    </a:rPr>
                                    <m:t>𝟏</m:t>
                                  </m:r>
                                  <m:r>
                                    <a:rPr lang="en-US" sz="2400" b="1" i="1">
                                      <a:latin typeface="Cambria Math"/>
                                    </a:rPr>
                                    <m:t>+</m:t>
                                  </m:r>
                                  <m:r>
                                    <a:rPr lang="en-US" sz="2400" b="1" i="1">
                                      <a:latin typeface="Cambria Math"/>
                                    </a:rPr>
                                    <m:t>𝒊</m:t>
                                  </m:r>
                                </m:e>
                              </m:d>
                            </m:e>
                            <m:sup>
                              <m:r>
                                <a:rPr lang="en-US" sz="2400" b="1" i="1">
                                  <a:latin typeface="Cambria Math"/>
                                </a:rPr>
                                <m:t>𝑻</m:t>
                              </m:r>
                            </m:sup>
                          </m:sSup>
                        </m:num>
                        <m:den>
                          <m:sSup>
                            <m:sSupPr>
                              <m:ctrlPr>
                                <a:rPr lang="en-US" sz="2400" b="1" i="1">
                                  <a:latin typeface="Cambria Math" panose="02040503050406030204" pitchFamily="18" charset="0"/>
                                </a:rPr>
                              </m:ctrlPr>
                            </m:sSupPr>
                            <m:e>
                              <m:d>
                                <m:dPr>
                                  <m:ctrlPr>
                                    <a:rPr lang="en-US" sz="2400" b="1" i="1">
                                      <a:latin typeface="Cambria Math" panose="02040503050406030204" pitchFamily="18" charset="0"/>
                                    </a:rPr>
                                  </m:ctrlPr>
                                </m:dPr>
                                <m:e>
                                  <m:r>
                                    <a:rPr lang="en-US" sz="2400" b="1" i="1">
                                      <a:latin typeface="Cambria Math"/>
                                    </a:rPr>
                                    <m:t>𝟏</m:t>
                                  </m:r>
                                  <m:r>
                                    <a:rPr lang="en-US" sz="2400" b="1" i="1">
                                      <a:latin typeface="Cambria Math"/>
                                    </a:rPr>
                                    <m:t>+</m:t>
                                  </m:r>
                                  <m:r>
                                    <a:rPr lang="en-US" sz="2400" b="1" i="1">
                                      <a:latin typeface="Cambria Math"/>
                                    </a:rPr>
                                    <m:t>𝒊</m:t>
                                  </m:r>
                                </m:e>
                              </m:d>
                            </m:e>
                            <m:sup>
                              <m:r>
                                <a:rPr lang="en-US" sz="2400" b="1" i="1">
                                  <a:latin typeface="Cambria Math"/>
                                </a:rPr>
                                <m:t>𝑻</m:t>
                              </m:r>
                            </m:sup>
                          </m:sSup>
                          <m:r>
                            <a:rPr lang="en-US" sz="2400" b="1" i="1">
                              <a:latin typeface="Cambria Math"/>
                            </a:rPr>
                            <m:t>−</m:t>
                          </m:r>
                          <m:r>
                            <a:rPr lang="en-US" sz="2400" b="1" i="1">
                              <a:latin typeface="Cambria Math"/>
                            </a:rPr>
                            <m:t>𝟏</m:t>
                          </m:r>
                        </m:den>
                      </m:f>
                    </m:e>
                  </m:d>
                </m:oMath>
              </a14:m>
              <a:r>
                <a:rPr lang="en-US" sz="2400" b="1"/>
                <a:t> </a:t>
              </a:r>
              <a:r>
                <a:rPr lang="en-US" sz="2400" b="1" i="1" kern="1200">
                  <a:solidFill>
                    <a:schemeClr val="tx1"/>
                  </a:solidFill>
                  <a:latin typeface="Cambria Math"/>
                  <a:ea typeface="+mn-ea"/>
                  <a:cs typeface="+mn-cs"/>
                </a:rPr>
                <a:t>...</a:t>
              </a:r>
              <a:r>
                <a:rPr lang="en-US" sz="2400" b="1" i="0" kern="1200">
                  <a:solidFill>
                    <a:schemeClr val="tx1"/>
                  </a:solidFill>
                  <a:latin typeface="Cambria Math"/>
                  <a:ea typeface="+mn-ea"/>
                  <a:cs typeface="+mn-cs"/>
                </a:rPr>
                <a:t>[3.1]</a:t>
              </a:r>
            </a:p>
          </xdr:txBody>
        </xdr:sp>
      </mc:Choice>
      <mc:Fallback xmlns="">
        <xdr:sp macro="" textlink="">
          <xdr:nvSpPr>
            <xdr:cNvPr id="4" name="TextBox 54"/>
            <xdr:cNvSpPr txBox="1"/>
          </xdr:nvSpPr>
          <xdr:spPr>
            <a:xfrm>
              <a:off x="2733674" y="1981200"/>
              <a:ext cx="3990975" cy="71782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en-US" sz="2400" b="1" i="0">
                  <a:latin typeface="Cambria Math"/>
                </a:rPr>
                <a:t>𝑨=𝑷[(𝒊(𝟏+𝒊)^𝑻)/((𝟏+𝒊)^𝑻−𝟏)]</a:t>
              </a:r>
              <a:r>
                <a:rPr lang="en-US" sz="2400" b="1"/>
                <a:t> </a:t>
              </a:r>
              <a:r>
                <a:rPr lang="en-US" sz="2400" b="1" i="1" kern="1200">
                  <a:solidFill>
                    <a:schemeClr val="tx1"/>
                  </a:solidFill>
                  <a:latin typeface="Cambria Math"/>
                  <a:ea typeface="+mn-ea"/>
                  <a:cs typeface="+mn-cs"/>
                </a:rPr>
                <a:t>...</a:t>
              </a:r>
              <a:r>
                <a:rPr lang="en-US" sz="2400" b="1" i="0" kern="1200">
                  <a:solidFill>
                    <a:schemeClr val="tx1"/>
                  </a:solidFill>
                  <a:latin typeface="Cambria Math"/>
                  <a:ea typeface="+mn-ea"/>
                  <a:cs typeface="+mn-cs"/>
                </a:rPr>
                <a:t>[3.1]</a:t>
              </a:r>
            </a:p>
          </xdr:txBody>
        </xdr:sp>
      </mc:Fallback>
    </mc:AlternateContent>
    <xdr:clientData/>
  </xdr:twoCellAnchor>
</xdr:wsDr>
</file>

<file path=xl/drawings/drawing6.xml><?xml version="1.0" encoding="utf-8"?>
<xdr:wsDr xmlns:xdr="http://schemas.openxmlformats.org/drawingml/2006/spreadsheetDrawing" xmlns:a="http://schemas.openxmlformats.org/drawingml/2006/main">
  <xdr:twoCellAnchor>
    <xdr:from>
      <xdr:col>3</xdr:col>
      <xdr:colOff>542925</xdr:colOff>
      <xdr:row>7</xdr:row>
      <xdr:rowOff>161925</xdr:rowOff>
    </xdr:from>
    <xdr:to>
      <xdr:col>10</xdr:col>
      <xdr:colOff>514350</xdr:colOff>
      <xdr:row>12</xdr:row>
      <xdr:rowOff>49335</xdr:rowOff>
    </xdr:to>
    <mc:AlternateContent xmlns:mc="http://schemas.openxmlformats.org/markup-compatibility/2006" xmlns:a14="http://schemas.microsoft.com/office/drawing/2010/main">
      <mc:Choice Requires="a14">
        <xdr:sp macro="" textlink="">
          <xdr:nvSpPr>
            <xdr:cNvPr id="4" name="TextBox 53"/>
            <xdr:cNvSpPr txBox="1"/>
          </xdr:nvSpPr>
          <xdr:spPr>
            <a:xfrm>
              <a:off x="3352800" y="714375"/>
              <a:ext cx="4295775" cy="8399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14:m>
                <m:oMathPara xmlns:m="http://schemas.openxmlformats.org/officeDocument/2006/math">
                  <m:oMathParaPr>
                    <m:jc m:val="left"/>
                  </m:oMathParaPr>
                  <m:oMath xmlns:m="http://schemas.openxmlformats.org/officeDocument/2006/math">
                    <m:r>
                      <a:rPr lang="en-US" sz="2400" b="1" i="1">
                        <a:latin typeface="Cambria Math"/>
                      </a:rPr>
                      <m:t>𝑨</m:t>
                    </m:r>
                    <m:r>
                      <a:rPr lang="en-US" sz="2400" b="1" i="1">
                        <a:latin typeface="Cambria Math"/>
                      </a:rPr>
                      <m:t>=</m:t>
                    </m:r>
                    <m:sSub>
                      <m:sSubPr>
                        <m:ctrlPr>
                          <a:rPr lang="en-US" sz="2400" b="1" i="1">
                            <a:latin typeface="Cambria Math" panose="02040503050406030204" pitchFamily="18" charset="0"/>
                          </a:rPr>
                        </m:ctrlPr>
                      </m:sSubPr>
                      <m:e>
                        <m:r>
                          <a:rPr lang="en-US" sz="2400" b="1" i="1">
                            <a:latin typeface="Cambria Math"/>
                          </a:rPr>
                          <m:t>𝑭</m:t>
                        </m:r>
                      </m:e>
                      <m:sub>
                        <m:r>
                          <a:rPr lang="en-US" sz="2400" b="1" i="1">
                            <a:latin typeface="Cambria Math"/>
                          </a:rPr>
                          <m:t>𝑻</m:t>
                        </m:r>
                      </m:sub>
                    </m:sSub>
                    <m:d>
                      <m:dPr>
                        <m:begChr m:val="["/>
                        <m:endChr m:val="]"/>
                        <m:ctrlPr>
                          <a:rPr lang="en-US" sz="2400" b="1" i="1">
                            <a:latin typeface="Cambria Math" panose="02040503050406030204" pitchFamily="18" charset="0"/>
                          </a:rPr>
                        </m:ctrlPr>
                      </m:dPr>
                      <m:e>
                        <m:f>
                          <m:fPr>
                            <m:ctrlPr>
                              <a:rPr lang="en-US" sz="2400" b="1" i="1">
                                <a:latin typeface="Cambria Math" panose="02040503050406030204" pitchFamily="18" charset="0"/>
                              </a:rPr>
                            </m:ctrlPr>
                          </m:fPr>
                          <m:num>
                            <m:r>
                              <a:rPr lang="en-US" sz="2400" b="1" i="1">
                                <a:latin typeface="Cambria Math"/>
                              </a:rPr>
                              <m:t>𝒊</m:t>
                            </m:r>
                          </m:num>
                          <m:den>
                            <m:sSup>
                              <m:sSupPr>
                                <m:ctrlPr>
                                  <a:rPr lang="en-US" sz="2400" b="1" i="1">
                                    <a:latin typeface="Cambria Math" panose="02040503050406030204" pitchFamily="18" charset="0"/>
                                  </a:rPr>
                                </m:ctrlPr>
                              </m:sSupPr>
                              <m:e>
                                <m:d>
                                  <m:dPr>
                                    <m:ctrlPr>
                                      <a:rPr lang="en-US" sz="2400" b="1" i="1">
                                        <a:latin typeface="Cambria Math" panose="02040503050406030204" pitchFamily="18" charset="0"/>
                                      </a:rPr>
                                    </m:ctrlPr>
                                  </m:dPr>
                                  <m:e>
                                    <m:r>
                                      <a:rPr lang="en-US" sz="2400" b="1" i="1">
                                        <a:latin typeface="Cambria Math"/>
                                      </a:rPr>
                                      <m:t>𝟏</m:t>
                                    </m:r>
                                    <m:r>
                                      <a:rPr lang="en-US" sz="2400" b="1" i="1">
                                        <a:latin typeface="Cambria Math"/>
                                      </a:rPr>
                                      <m:t>+</m:t>
                                    </m:r>
                                    <m:r>
                                      <a:rPr lang="en-US" sz="2400" b="1" i="1">
                                        <a:latin typeface="Cambria Math"/>
                                      </a:rPr>
                                      <m:t>𝒊</m:t>
                                    </m:r>
                                  </m:e>
                                </m:d>
                              </m:e>
                              <m:sup>
                                <m:r>
                                  <a:rPr lang="en-US" sz="2400" b="1" i="1">
                                    <a:latin typeface="Cambria Math"/>
                                  </a:rPr>
                                  <m:t>𝑻</m:t>
                                </m:r>
                              </m:sup>
                            </m:sSup>
                            <m:r>
                              <a:rPr lang="en-US" sz="2400" b="1" i="1">
                                <a:latin typeface="Cambria Math"/>
                              </a:rPr>
                              <m:t>−</m:t>
                            </m:r>
                            <m:r>
                              <a:rPr lang="en-US" sz="2400" b="1" i="1">
                                <a:latin typeface="Cambria Math"/>
                              </a:rPr>
                              <m:t>𝟏</m:t>
                            </m:r>
                          </m:den>
                        </m:f>
                      </m:e>
                    </m:d>
                    <m:r>
                      <a:rPr lang="en-US" sz="2400" b="1" i="1">
                        <a:latin typeface="Cambria Math"/>
                      </a:rPr>
                      <m:t> …[</m:t>
                    </m:r>
                    <m:r>
                      <a:rPr lang="en-US" sz="2400" b="1" i="1">
                        <a:latin typeface="Cambria Math"/>
                      </a:rPr>
                      <m:t>𝟑</m:t>
                    </m:r>
                    <m:r>
                      <a:rPr lang="en-US" sz="2400" b="1" i="1">
                        <a:latin typeface="Cambria Math"/>
                      </a:rPr>
                      <m:t>.</m:t>
                    </m:r>
                    <m:r>
                      <a:rPr lang="en-US" sz="2400" b="1" i="1">
                        <a:latin typeface="Cambria Math"/>
                      </a:rPr>
                      <m:t>𝟐</m:t>
                    </m:r>
                    <m:r>
                      <a:rPr lang="en-US" sz="2400" b="1" i="1">
                        <a:latin typeface="Cambria Math"/>
                      </a:rPr>
                      <m:t>]</m:t>
                    </m:r>
                  </m:oMath>
                </m:oMathPara>
              </a14:m>
              <a:endParaRPr lang="en-US" sz="2400" b="1"/>
            </a:p>
          </xdr:txBody>
        </xdr:sp>
      </mc:Choice>
      <mc:Fallback xmlns="">
        <xdr:sp macro="" textlink="">
          <xdr:nvSpPr>
            <xdr:cNvPr id="4" name="TextBox 53"/>
            <xdr:cNvSpPr txBox="1"/>
          </xdr:nvSpPr>
          <xdr:spPr>
            <a:xfrm>
              <a:off x="3352800" y="714375"/>
              <a:ext cx="4295775" cy="8399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en-US" sz="2400" b="1" i="0">
                  <a:latin typeface="Cambria Math"/>
                </a:rPr>
                <a:t>𝑨=𝑭_𝑻 [𝒊/((𝟏+𝒊)^𝑻−𝟏)]  …[𝟑.𝟐]</a:t>
              </a:r>
              <a:endParaRPr lang="en-US" sz="2400" b="1"/>
            </a:p>
          </xdr:txBody>
        </xdr:sp>
      </mc:Fallback>
    </mc:AlternateContent>
    <xdr:clientData/>
  </xdr:twoCellAnchor>
  <xdr:twoCellAnchor editAs="oneCell">
    <xdr:from>
      <xdr:col>10</xdr:col>
      <xdr:colOff>380999</xdr:colOff>
      <xdr:row>4</xdr:row>
      <xdr:rowOff>95250</xdr:rowOff>
    </xdr:from>
    <xdr:to>
      <xdr:col>20</xdr:col>
      <xdr:colOff>539630</xdr:colOff>
      <xdr:row>26</xdr:row>
      <xdr:rowOff>104775</xdr:rowOff>
    </xdr:to>
    <xdr:pic>
      <xdr:nvPicPr>
        <xdr:cNvPr id="5" name="Content Placeholder 5"/>
        <xdr:cNvPicPr>
          <a:picLocks noGrp="1"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114" r="11200" b="19425"/>
        <a:stretch/>
      </xdr:blipFill>
      <xdr:spPr>
        <a:xfrm>
          <a:off x="7696199" y="1028700"/>
          <a:ext cx="6254631" cy="4200525"/>
        </a:xfrm>
        <a:prstGeom prst="rect">
          <a:avLst/>
        </a:prstGeom>
      </xdr:spPr>
    </xdr:pic>
    <xdr:clientData/>
  </xdr:twoCellAnchor>
  <xdr:twoCellAnchor editAs="oneCell">
    <xdr:from>
      <xdr:col>10</xdr:col>
      <xdr:colOff>428625</xdr:colOff>
      <xdr:row>27</xdr:row>
      <xdr:rowOff>85725</xdr:rowOff>
    </xdr:from>
    <xdr:to>
      <xdr:col>20</xdr:col>
      <xdr:colOff>607563</xdr:colOff>
      <xdr:row>50</xdr:row>
      <xdr:rowOff>20906</xdr:rowOff>
    </xdr:to>
    <xdr:pic>
      <xdr:nvPicPr>
        <xdr:cNvPr id="7"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7743825" y="5400675"/>
          <a:ext cx="6274938" cy="4316681"/>
        </a:xfrm>
        <a:prstGeom prst="rect">
          <a:avLst/>
        </a:prstGeom>
        <a:noFill/>
        <a:ln w="88900">
          <a:solidFill>
            <a:schemeClr val="tx1"/>
          </a:solid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7</xdr:col>
      <xdr:colOff>542925</xdr:colOff>
      <xdr:row>7</xdr:row>
      <xdr:rowOff>67527</xdr:rowOff>
    </xdr:from>
    <xdr:to>
      <xdr:col>20</xdr:col>
      <xdr:colOff>256086</xdr:colOff>
      <xdr:row>20</xdr:row>
      <xdr:rowOff>0</xdr:rowOff>
    </xdr:to>
    <xdr:grpSp>
      <xdr:nvGrpSpPr>
        <xdr:cNvPr id="2" name="Group 1"/>
        <xdr:cNvGrpSpPr/>
      </xdr:nvGrpSpPr>
      <xdr:grpSpPr>
        <a:xfrm>
          <a:off x="7200900" y="1448652"/>
          <a:ext cx="7637961" cy="2418498"/>
          <a:chOff x="994299" y="3548064"/>
          <a:chExt cx="7198802" cy="1849436"/>
        </a:xfrm>
      </xdr:grpSpPr>
      <xdr:grpSp>
        <xdr:nvGrpSpPr>
          <xdr:cNvPr id="3" name="Group 2"/>
          <xdr:cNvGrpSpPr>
            <a:grpSpLocks/>
          </xdr:cNvGrpSpPr>
        </xdr:nvGrpSpPr>
        <xdr:grpSpPr bwMode="auto">
          <a:xfrm>
            <a:off x="1004618" y="3548064"/>
            <a:ext cx="7126570" cy="1557797"/>
            <a:chOff x="1003998" y="3547443"/>
            <a:chExt cx="7126571" cy="2399206"/>
          </a:xfrm>
        </xdr:grpSpPr>
        <xdr:sp macro="" textlink="">
          <xdr:nvSpPr>
            <xdr:cNvPr id="27" name="Line 42"/>
            <xdr:cNvSpPr>
              <a:spLocks noChangeShapeType="1"/>
            </xdr:cNvSpPr>
          </xdr:nvSpPr>
          <xdr:spPr bwMode="auto">
            <a:xfrm>
              <a:off x="1375743" y="4109416"/>
              <a:ext cx="6194425" cy="0"/>
            </a:xfrm>
            <a:prstGeom prst="line">
              <a:avLst/>
            </a:prstGeom>
            <a:noFill/>
            <a:ln w="28575">
              <a:solidFill>
                <a:schemeClr val="tx1"/>
              </a:solidFill>
              <a:round/>
              <a:headEnd/>
              <a:tailEnd type="triangle" w="med" len="me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sp macro="" textlink="">
          <xdr:nvSpPr>
            <xdr:cNvPr id="28" name="Line 43"/>
            <xdr:cNvSpPr>
              <a:spLocks noChangeShapeType="1"/>
            </xdr:cNvSpPr>
          </xdr:nvSpPr>
          <xdr:spPr bwMode="auto">
            <a:xfrm>
              <a:off x="1382093" y="5252416"/>
              <a:ext cx="6194425" cy="0"/>
            </a:xfrm>
            <a:prstGeom prst="line">
              <a:avLst/>
            </a:prstGeom>
            <a:noFill/>
            <a:ln w="28575">
              <a:solidFill>
                <a:schemeClr val="tx1"/>
              </a:solidFill>
              <a:round/>
              <a:headEnd/>
              <a:tailEnd type="triangle" w="med" len="me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grpSp>
          <xdr:nvGrpSpPr>
            <xdr:cNvPr id="29" name="Group 28"/>
            <xdr:cNvGrpSpPr>
              <a:grpSpLocks/>
            </xdr:cNvGrpSpPr>
          </xdr:nvGrpSpPr>
          <xdr:grpSpPr bwMode="auto">
            <a:xfrm>
              <a:off x="1209058" y="3547443"/>
              <a:ext cx="6921511" cy="995364"/>
              <a:chOff x="755" y="2142"/>
              <a:chExt cx="4360" cy="627"/>
            </a:xfrm>
          </xdr:grpSpPr>
          <xdr:sp macro="" textlink="">
            <xdr:nvSpPr>
              <xdr:cNvPr id="32" name="Text Box 62"/>
              <xdr:cNvSpPr txBox="1">
                <a:spLocks noChangeArrowheads="1"/>
              </xdr:cNvSpPr>
            </xdr:nvSpPr>
            <xdr:spPr bwMode="auto">
              <a:xfrm>
                <a:off x="755" y="2320"/>
                <a:ext cx="197" cy="3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pPr algn="ctr"/>
                <a:r>
                  <a:rPr kumimoji="1" lang="en-US" sz="1800" b="1">
                    <a:solidFill>
                      <a:schemeClr val="accent2"/>
                    </a:solidFill>
                  </a:rPr>
                  <a:t>0</a:t>
                </a:r>
              </a:p>
            </xdr:txBody>
          </xdr:sp>
          <xdr:sp macro="" textlink="">
            <xdr:nvSpPr>
              <xdr:cNvPr id="33" name="Text Box 63"/>
              <xdr:cNvSpPr txBox="1">
                <a:spLocks noChangeArrowheads="1"/>
              </xdr:cNvSpPr>
            </xdr:nvSpPr>
            <xdr:spPr bwMode="auto">
              <a:xfrm>
                <a:off x="4487" y="2320"/>
                <a:ext cx="278" cy="3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pPr algn="ctr"/>
                <a:r>
                  <a:rPr kumimoji="1" lang="en-US" sz="1800" b="1">
                    <a:solidFill>
                      <a:schemeClr val="accent2"/>
                    </a:solidFill>
                  </a:rPr>
                  <a:t>50</a:t>
                </a:r>
              </a:p>
            </xdr:txBody>
          </xdr:sp>
          <xdr:sp macro="" textlink="">
            <xdr:nvSpPr>
              <xdr:cNvPr id="34" name="Text Box 65"/>
              <xdr:cNvSpPr txBox="1">
                <a:spLocks noChangeArrowheads="1"/>
              </xdr:cNvSpPr>
            </xdr:nvSpPr>
            <xdr:spPr bwMode="auto">
              <a:xfrm>
                <a:off x="4659" y="2142"/>
                <a:ext cx="456" cy="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pPr algn="ctr"/>
                <a:r>
                  <a:rPr kumimoji="1" lang="en-US" sz="1800" b="1">
                    <a:solidFill>
                      <a:schemeClr val="accent2"/>
                    </a:solidFill>
                  </a:rPr>
                  <a:t>Time</a:t>
                </a:r>
              </a:p>
              <a:p>
                <a:pPr algn="ctr"/>
                <a:r>
                  <a:rPr kumimoji="1" lang="en-US" sz="1800" b="1">
                    <a:solidFill>
                      <a:schemeClr val="accent2"/>
                    </a:solidFill>
                  </a:rPr>
                  <a:t>(yrs)</a:t>
                </a:r>
              </a:p>
            </xdr:txBody>
          </xdr:sp>
          <xdr:sp macro="" textlink="">
            <xdr:nvSpPr>
              <xdr:cNvPr id="35" name="Line 77"/>
              <xdr:cNvSpPr>
                <a:spLocks noChangeShapeType="1"/>
              </xdr:cNvSpPr>
            </xdr:nvSpPr>
            <xdr:spPr bwMode="auto">
              <a:xfrm>
                <a:off x="856" y="2282"/>
                <a:ext cx="3902" cy="0"/>
              </a:xfrm>
              <a:prstGeom prst="line">
                <a:avLst/>
              </a:prstGeom>
              <a:noFill/>
              <a:ln w="28575">
                <a:solidFill>
                  <a:schemeClr val="accent2"/>
                </a:solidFill>
                <a:round/>
                <a:headEnd/>
                <a:tailEnd type="triangle" w="med" len="me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sp macro="" textlink="">
            <xdr:nvSpPr>
              <xdr:cNvPr id="36" name="Line 78"/>
              <xdr:cNvSpPr>
                <a:spLocks noChangeShapeType="1"/>
              </xdr:cNvSpPr>
            </xdr:nvSpPr>
            <xdr:spPr bwMode="auto">
              <a:xfrm>
                <a:off x="2801" y="2229"/>
                <a:ext cx="0" cy="110"/>
              </a:xfrm>
              <a:prstGeom prst="line">
                <a:avLst/>
              </a:prstGeom>
              <a:noFill/>
              <a:ln w="28575">
                <a:solidFill>
                  <a:schemeClr val="accent2"/>
                </a:solidFill>
                <a:round/>
                <a:headEnd/>
                <a:tailEn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sp macro="" textlink="">
            <xdr:nvSpPr>
              <xdr:cNvPr id="37" name="Text Box 80"/>
              <xdr:cNvSpPr txBox="1">
                <a:spLocks noChangeArrowheads="1"/>
              </xdr:cNvSpPr>
            </xdr:nvSpPr>
            <xdr:spPr bwMode="auto">
              <a:xfrm>
                <a:off x="2658" y="2320"/>
                <a:ext cx="278" cy="3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pPr algn="ctr"/>
                <a:r>
                  <a:rPr kumimoji="1" lang="en-US" sz="1800" b="1">
                    <a:solidFill>
                      <a:schemeClr val="accent2"/>
                    </a:solidFill>
                  </a:rPr>
                  <a:t>25</a:t>
                </a:r>
              </a:p>
            </xdr:txBody>
          </xdr:sp>
          <xdr:sp macro="" textlink="">
            <xdr:nvSpPr>
              <xdr:cNvPr id="38" name="Line 81"/>
              <xdr:cNvSpPr>
                <a:spLocks noChangeShapeType="1"/>
              </xdr:cNvSpPr>
            </xdr:nvSpPr>
            <xdr:spPr bwMode="auto">
              <a:xfrm>
                <a:off x="857" y="2229"/>
                <a:ext cx="0" cy="110"/>
              </a:xfrm>
              <a:prstGeom prst="line">
                <a:avLst/>
              </a:prstGeom>
              <a:noFill/>
              <a:ln w="28575">
                <a:solidFill>
                  <a:schemeClr val="accent2"/>
                </a:solidFill>
                <a:round/>
                <a:headEnd/>
                <a:tailEn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sp macro="" textlink="">
            <xdr:nvSpPr>
              <xdr:cNvPr id="39" name="Line 82"/>
              <xdr:cNvSpPr>
                <a:spLocks noChangeShapeType="1"/>
              </xdr:cNvSpPr>
            </xdr:nvSpPr>
            <xdr:spPr bwMode="auto">
              <a:xfrm>
                <a:off x="4619" y="2229"/>
                <a:ext cx="0" cy="110"/>
              </a:xfrm>
              <a:prstGeom prst="line">
                <a:avLst/>
              </a:prstGeom>
              <a:noFill/>
              <a:ln w="28575">
                <a:solidFill>
                  <a:schemeClr val="accent2"/>
                </a:solidFill>
                <a:round/>
                <a:headEnd/>
                <a:tailEn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grpSp>
        <xdr:sp macro="" textlink="">
          <xdr:nvSpPr>
            <xdr:cNvPr id="30" name="Text Box 84"/>
            <xdr:cNvSpPr txBox="1">
              <a:spLocks noChangeArrowheads="1"/>
            </xdr:cNvSpPr>
          </xdr:nvSpPr>
          <xdr:spPr bwMode="auto">
            <a:xfrm>
              <a:off x="1003998" y="4425330"/>
              <a:ext cx="351378" cy="5688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pPr algn="ctr"/>
              <a:r>
                <a:rPr kumimoji="1" lang="en-US" sz="1800" b="1"/>
                <a:t>A</a:t>
              </a:r>
            </a:p>
          </xdr:txBody>
        </xdr:sp>
        <xdr:sp macro="" textlink="">
          <xdr:nvSpPr>
            <xdr:cNvPr id="31" name="Text Box 85"/>
            <xdr:cNvSpPr txBox="1">
              <a:spLocks noChangeArrowheads="1"/>
            </xdr:cNvSpPr>
          </xdr:nvSpPr>
          <xdr:spPr bwMode="auto">
            <a:xfrm>
              <a:off x="1032579" y="5377830"/>
              <a:ext cx="351366" cy="5688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pPr algn="ctr"/>
              <a:r>
                <a:rPr kumimoji="1" lang="en-US" sz="1800" b="1"/>
                <a:t>B</a:t>
              </a:r>
            </a:p>
          </xdr:txBody>
        </xdr:sp>
      </xdr:grpSp>
      <xdr:sp macro="" textlink="">
        <xdr:nvSpPr>
          <xdr:cNvPr id="4" name="Rectangle 3"/>
          <xdr:cNvSpPr>
            <a:spLocks noChangeArrowheads="1"/>
          </xdr:cNvSpPr>
        </xdr:nvSpPr>
        <xdr:spPr bwMode="auto">
          <a:xfrm>
            <a:off x="1062038" y="3608389"/>
            <a:ext cx="7112000" cy="1789111"/>
          </a:xfrm>
          <a:prstGeom prst="rect">
            <a:avLst/>
          </a:prstGeom>
          <a:solidFill>
            <a:schemeClr val="accent5">
              <a:lumMod val="20000"/>
              <a:lumOff val="80000"/>
            </a:scheme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square" anchor="ctr"/>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sp macro="" textlink="">
        <xdr:nvSpPr>
          <xdr:cNvPr id="5" name="Line 42"/>
          <xdr:cNvSpPr>
            <a:spLocks noChangeShapeType="1"/>
          </xdr:cNvSpPr>
        </xdr:nvSpPr>
        <xdr:spPr bwMode="auto">
          <a:xfrm>
            <a:off x="1365250" y="4321175"/>
            <a:ext cx="6194425" cy="0"/>
          </a:xfrm>
          <a:prstGeom prst="line">
            <a:avLst/>
          </a:prstGeom>
          <a:noFill/>
          <a:ln w="28575">
            <a:solidFill>
              <a:schemeClr val="tx1"/>
            </a:solidFill>
            <a:round/>
            <a:headEnd/>
            <a:tailEnd type="triangle" w="med" len="me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sp macro="" textlink="">
        <xdr:nvSpPr>
          <xdr:cNvPr id="6" name="Line 44"/>
          <xdr:cNvSpPr>
            <a:spLocks noChangeShapeType="1"/>
          </xdr:cNvSpPr>
        </xdr:nvSpPr>
        <xdr:spPr bwMode="auto">
          <a:xfrm>
            <a:off x="1377950" y="4321175"/>
            <a:ext cx="0" cy="938213"/>
          </a:xfrm>
          <a:prstGeom prst="line">
            <a:avLst/>
          </a:prstGeom>
          <a:noFill/>
          <a:ln w="28575">
            <a:solidFill>
              <a:schemeClr val="tx1"/>
            </a:solidFill>
            <a:round/>
            <a:headEnd/>
            <a:tailEnd type="triangle" w="med" len="me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sp macro="" textlink="">
        <xdr:nvSpPr>
          <xdr:cNvPr id="7" name="Line 45"/>
          <xdr:cNvSpPr>
            <a:spLocks noChangeShapeType="1"/>
          </xdr:cNvSpPr>
        </xdr:nvSpPr>
        <xdr:spPr bwMode="auto">
          <a:xfrm>
            <a:off x="1504950" y="4327525"/>
            <a:ext cx="0" cy="280988"/>
          </a:xfrm>
          <a:prstGeom prst="line">
            <a:avLst/>
          </a:prstGeom>
          <a:noFill/>
          <a:ln w="28575">
            <a:solidFill>
              <a:schemeClr val="tx1"/>
            </a:solidFill>
            <a:round/>
            <a:headEnd/>
            <a:tailEnd type="triangle" w="med" len="me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sp macro="" textlink="">
        <xdr:nvSpPr>
          <xdr:cNvPr id="8" name="Line 46"/>
          <xdr:cNvSpPr>
            <a:spLocks noChangeShapeType="1"/>
          </xdr:cNvSpPr>
        </xdr:nvSpPr>
        <xdr:spPr bwMode="auto">
          <a:xfrm>
            <a:off x="7337425" y="4333875"/>
            <a:ext cx="0" cy="280988"/>
          </a:xfrm>
          <a:prstGeom prst="line">
            <a:avLst/>
          </a:prstGeom>
          <a:noFill/>
          <a:ln w="28575">
            <a:solidFill>
              <a:schemeClr val="tx1"/>
            </a:solidFill>
            <a:round/>
            <a:headEnd/>
            <a:tailEnd type="triangle" w="med" len="me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sp macro="" textlink="">
        <xdr:nvSpPr>
          <xdr:cNvPr id="9" name="Line 47"/>
          <xdr:cNvSpPr>
            <a:spLocks noChangeShapeType="1"/>
          </xdr:cNvSpPr>
        </xdr:nvSpPr>
        <xdr:spPr bwMode="auto">
          <a:xfrm>
            <a:off x="1511300" y="4625975"/>
            <a:ext cx="5827713" cy="0"/>
          </a:xfrm>
          <a:prstGeom prst="line">
            <a:avLst/>
          </a:prstGeom>
          <a:noFill/>
          <a:ln w="28575">
            <a:solidFill>
              <a:schemeClr val="tx1"/>
            </a:solidFill>
            <a:round/>
            <a:headEnd/>
            <a:tailEn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sp macro="" textlink="">
        <xdr:nvSpPr>
          <xdr:cNvPr id="10" name="Text Box 55"/>
          <xdr:cNvSpPr txBox="1">
            <a:spLocks noChangeArrowheads="1"/>
          </xdr:cNvSpPr>
        </xdr:nvSpPr>
        <xdr:spPr bwMode="auto">
          <a:xfrm>
            <a:off x="1369389" y="5014913"/>
            <a:ext cx="1993567" cy="369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pPr algn="ctr"/>
            <a:r>
              <a:rPr kumimoji="1" lang="en-US" sz="1800" b="1"/>
              <a:t>$525k (one time)</a:t>
            </a:r>
          </a:p>
        </xdr:txBody>
      </xdr:sp>
      <xdr:sp macro="" textlink="">
        <xdr:nvSpPr>
          <xdr:cNvPr id="11" name="Text Box 60"/>
          <xdr:cNvSpPr txBox="1">
            <a:spLocks noChangeArrowheads="1"/>
          </xdr:cNvSpPr>
        </xdr:nvSpPr>
        <xdr:spPr bwMode="auto">
          <a:xfrm>
            <a:off x="2988721" y="4627563"/>
            <a:ext cx="2058489" cy="369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pPr algn="ctr"/>
            <a:r>
              <a:rPr kumimoji="1" lang="en-US" sz="1800" b="1"/>
              <a:t>$26k (every year)</a:t>
            </a:r>
          </a:p>
        </xdr:txBody>
      </xdr:sp>
      <xdr:sp macro="" textlink="">
        <xdr:nvSpPr>
          <xdr:cNvPr id="12" name="Line 66"/>
          <xdr:cNvSpPr>
            <a:spLocks noChangeShapeType="1"/>
          </xdr:cNvSpPr>
        </xdr:nvSpPr>
        <xdr:spPr bwMode="auto">
          <a:xfrm>
            <a:off x="1657350" y="4327525"/>
            <a:ext cx="0" cy="280988"/>
          </a:xfrm>
          <a:prstGeom prst="line">
            <a:avLst/>
          </a:prstGeom>
          <a:noFill/>
          <a:ln w="28575">
            <a:solidFill>
              <a:schemeClr val="tx1"/>
            </a:solidFill>
            <a:round/>
            <a:headEnd/>
            <a:tailEnd type="triangle" w="med" len="me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sp macro="" textlink="">
        <xdr:nvSpPr>
          <xdr:cNvPr id="13" name="Line 67"/>
          <xdr:cNvSpPr>
            <a:spLocks noChangeShapeType="1"/>
          </xdr:cNvSpPr>
        </xdr:nvSpPr>
        <xdr:spPr bwMode="auto">
          <a:xfrm>
            <a:off x="1809750" y="4327525"/>
            <a:ext cx="0" cy="280988"/>
          </a:xfrm>
          <a:prstGeom prst="line">
            <a:avLst/>
          </a:prstGeom>
          <a:noFill/>
          <a:ln w="28575">
            <a:solidFill>
              <a:schemeClr val="tx1"/>
            </a:solidFill>
            <a:round/>
            <a:headEnd/>
            <a:tailEnd type="triangle" w="med" len="me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sp macro="" textlink="">
        <xdr:nvSpPr>
          <xdr:cNvPr id="14" name="Line 70"/>
          <xdr:cNvSpPr>
            <a:spLocks noChangeShapeType="1"/>
          </xdr:cNvSpPr>
        </xdr:nvSpPr>
        <xdr:spPr bwMode="auto">
          <a:xfrm>
            <a:off x="7031038" y="4349750"/>
            <a:ext cx="0" cy="280988"/>
          </a:xfrm>
          <a:prstGeom prst="line">
            <a:avLst/>
          </a:prstGeom>
          <a:noFill/>
          <a:ln w="28575">
            <a:solidFill>
              <a:schemeClr val="tx1"/>
            </a:solidFill>
            <a:round/>
            <a:headEnd/>
            <a:tailEnd type="triangle" w="med" len="me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sp macro="" textlink="">
        <xdr:nvSpPr>
          <xdr:cNvPr id="15" name="Line 71"/>
          <xdr:cNvSpPr>
            <a:spLocks noChangeShapeType="1"/>
          </xdr:cNvSpPr>
        </xdr:nvSpPr>
        <xdr:spPr bwMode="auto">
          <a:xfrm>
            <a:off x="7183438" y="4349750"/>
            <a:ext cx="0" cy="280988"/>
          </a:xfrm>
          <a:prstGeom prst="line">
            <a:avLst/>
          </a:prstGeom>
          <a:noFill/>
          <a:ln w="28575">
            <a:solidFill>
              <a:schemeClr val="tx1"/>
            </a:solidFill>
            <a:round/>
            <a:headEnd/>
            <a:tailEnd type="triangle" w="med" len="me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grpSp>
        <xdr:nvGrpSpPr>
          <xdr:cNvPr id="16" name="Group 15"/>
          <xdr:cNvGrpSpPr>
            <a:grpSpLocks/>
          </xdr:cNvGrpSpPr>
        </xdr:nvGrpSpPr>
        <xdr:grpSpPr bwMode="auto">
          <a:xfrm>
            <a:off x="1198565" y="3619509"/>
            <a:ext cx="6994536" cy="646114"/>
            <a:chOff x="755" y="2190"/>
            <a:chExt cx="4406" cy="407"/>
          </a:xfrm>
        </xdr:grpSpPr>
        <xdr:sp macro="" textlink="">
          <xdr:nvSpPr>
            <xdr:cNvPr id="18" name="Text Box 62"/>
            <xdr:cNvSpPr txBox="1">
              <a:spLocks noChangeArrowheads="1"/>
            </xdr:cNvSpPr>
          </xdr:nvSpPr>
          <xdr:spPr bwMode="auto">
            <a:xfrm>
              <a:off x="755" y="2320"/>
              <a:ext cx="197" cy="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pPr algn="ctr"/>
              <a:r>
                <a:rPr kumimoji="1" lang="en-US" sz="1800" b="1">
                  <a:solidFill>
                    <a:srgbClr val="0070C0"/>
                  </a:solidFill>
                </a:rPr>
                <a:t>0</a:t>
              </a:r>
            </a:p>
          </xdr:txBody>
        </xdr:sp>
        <xdr:sp macro="" textlink="">
          <xdr:nvSpPr>
            <xdr:cNvPr id="19" name="Text Box 63"/>
            <xdr:cNvSpPr txBox="1">
              <a:spLocks noChangeArrowheads="1"/>
            </xdr:cNvSpPr>
          </xdr:nvSpPr>
          <xdr:spPr bwMode="auto">
            <a:xfrm>
              <a:off x="4487" y="2320"/>
              <a:ext cx="278" cy="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pPr algn="ctr"/>
              <a:r>
                <a:rPr kumimoji="1" lang="en-US" sz="1800" b="1">
                  <a:solidFill>
                    <a:srgbClr val="0070C0"/>
                  </a:solidFill>
                </a:rPr>
                <a:t>50</a:t>
              </a:r>
            </a:p>
          </xdr:txBody>
        </xdr:sp>
        <xdr:sp macro="" textlink="">
          <xdr:nvSpPr>
            <xdr:cNvPr id="20" name="Text Box 65"/>
            <xdr:cNvSpPr txBox="1">
              <a:spLocks noChangeArrowheads="1"/>
            </xdr:cNvSpPr>
          </xdr:nvSpPr>
          <xdr:spPr bwMode="auto">
            <a:xfrm>
              <a:off x="4705" y="2190"/>
              <a:ext cx="456" cy="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pPr algn="ctr"/>
              <a:r>
                <a:rPr kumimoji="1" lang="en-US" sz="1800" b="1">
                  <a:solidFill>
                    <a:srgbClr val="0070C0"/>
                  </a:solidFill>
                </a:rPr>
                <a:t>Time</a:t>
              </a:r>
            </a:p>
            <a:p>
              <a:pPr algn="ctr"/>
              <a:r>
                <a:rPr kumimoji="1" lang="en-US" sz="1800" b="1">
                  <a:solidFill>
                    <a:srgbClr val="0070C0"/>
                  </a:solidFill>
                </a:rPr>
                <a:t>(yrs)</a:t>
              </a:r>
            </a:p>
          </xdr:txBody>
        </xdr:sp>
        <xdr:sp macro="" textlink="">
          <xdr:nvSpPr>
            <xdr:cNvPr id="21" name="Line 77"/>
            <xdr:cNvSpPr>
              <a:spLocks noChangeShapeType="1"/>
            </xdr:cNvSpPr>
          </xdr:nvSpPr>
          <xdr:spPr bwMode="auto">
            <a:xfrm>
              <a:off x="856" y="2282"/>
              <a:ext cx="3902" cy="0"/>
            </a:xfrm>
            <a:prstGeom prst="line">
              <a:avLst/>
            </a:prstGeom>
            <a:noFill/>
            <a:ln w="28575">
              <a:solidFill>
                <a:srgbClr val="0070C0"/>
              </a:solidFill>
              <a:round/>
              <a:headEnd/>
              <a:tailEnd type="triangle" w="med" len="me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sp macro="" textlink="">
          <xdr:nvSpPr>
            <xdr:cNvPr id="22" name="Line 78"/>
            <xdr:cNvSpPr>
              <a:spLocks noChangeShapeType="1"/>
            </xdr:cNvSpPr>
          </xdr:nvSpPr>
          <xdr:spPr bwMode="auto">
            <a:xfrm>
              <a:off x="2801" y="2229"/>
              <a:ext cx="0" cy="110"/>
            </a:xfrm>
            <a:prstGeom prst="line">
              <a:avLst/>
            </a:prstGeom>
            <a:noFill/>
            <a:ln w="28575">
              <a:solidFill>
                <a:srgbClr val="0070C0"/>
              </a:solidFill>
              <a:round/>
              <a:headEnd/>
              <a:tailEn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sp macro="" textlink="">
          <xdr:nvSpPr>
            <xdr:cNvPr id="23" name="Text Box 80"/>
            <xdr:cNvSpPr txBox="1">
              <a:spLocks noChangeArrowheads="1"/>
            </xdr:cNvSpPr>
          </xdr:nvSpPr>
          <xdr:spPr bwMode="auto">
            <a:xfrm>
              <a:off x="2658" y="2320"/>
              <a:ext cx="278" cy="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pPr algn="ctr"/>
              <a:r>
                <a:rPr kumimoji="1" lang="en-US" sz="1800" b="1">
                  <a:solidFill>
                    <a:srgbClr val="0070C0"/>
                  </a:solidFill>
                </a:rPr>
                <a:t>25</a:t>
              </a:r>
            </a:p>
          </xdr:txBody>
        </xdr:sp>
        <xdr:sp macro="" textlink="">
          <xdr:nvSpPr>
            <xdr:cNvPr id="24" name="Line 81"/>
            <xdr:cNvSpPr>
              <a:spLocks noChangeShapeType="1"/>
            </xdr:cNvSpPr>
          </xdr:nvSpPr>
          <xdr:spPr bwMode="auto">
            <a:xfrm>
              <a:off x="857" y="2229"/>
              <a:ext cx="0" cy="110"/>
            </a:xfrm>
            <a:prstGeom prst="line">
              <a:avLst/>
            </a:prstGeom>
            <a:noFill/>
            <a:ln w="28575">
              <a:solidFill>
                <a:srgbClr val="0070C0"/>
              </a:solidFill>
              <a:round/>
              <a:headEnd/>
              <a:tailEn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sp macro="" textlink="">
          <xdr:nvSpPr>
            <xdr:cNvPr id="25" name="Line 82"/>
            <xdr:cNvSpPr>
              <a:spLocks noChangeShapeType="1"/>
            </xdr:cNvSpPr>
          </xdr:nvSpPr>
          <xdr:spPr bwMode="auto">
            <a:xfrm>
              <a:off x="4619" y="2229"/>
              <a:ext cx="0" cy="110"/>
            </a:xfrm>
            <a:prstGeom prst="line">
              <a:avLst/>
            </a:prstGeom>
            <a:noFill/>
            <a:ln w="28575">
              <a:solidFill>
                <a:srgbClr val="0070C0"/>
              </a:solidFill>
              <a:round/>
              <a:headEnd/>
              <a:tailEn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grpSp>
      <xdr:sp macro="" textlink="">
        <xdr:nvSpPr>
          <xdr:cNvPr id="17" name="Text Box 84"/>
          <xdr:cNvSpPr txBox="1">
            <a:spLocks noChangeArrowheads="1"/>
          </xdr:cNvSpPr>
        </xdr:nvSpPr>
        <xdr:spPr bwMode="auto">
          <a:xfrm>
            <a:off x="994299" y="4637088"/>
            <a:ext cx="351378" cy="369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pPr algn="ctr"/>
            <a:r>
              <a:rPr kumimoji="1" lang="en-US" sz="1800" b="1"/>
              <a:t>A</a:t>
            </a:r>
          </a:p>
        </xdr:txBody>
      </xdr:sp>
    </xdr:grpSp>
    <xdr:clientData/>
  </xdr:twoCellAnchor>
  <xdr:twoCellAnchor>
    <xdr:from>
      <xdr:col>4</xdr:col>
      <xdr:colOff>390525</xdr:colOff>
      <xdr:row>10</xdr:row>
      <xdr:rowOff>66675</xdr:rowOff>
    </xdr:from>
    <xdr:to>
      <xdr:col>6</xdr:col>
      <xdr:colOff>561975</xdr:colOff>
      <xdr:row>12</xdr:row>
      <xdr:rowOff>90786</xdr:rowOff>
    </xdr:to>
    <mc:AlternateContent xmlns:mc="http://schemas.openxmlformats.org/markup-compatibility/2006" xmlns:a14="http://schemas.microsoft.com/office/drawing/2010/main">
      <mc:Choice Requires="a14">
        <xdr:sp macro="" textlink="">
          <xdr:nvSpPr>
            <xdr:cNvPr id="41" name="TextBox 54"/>
            <xdr:cNvSpPr txBox="1"/>
          </xdr:nvSpPr>
          <xdr:spPr>
            <a:xfrm>
              <a:off x="3905250" y="2028825"/>
              <a:ext cx="1714500" cy="40511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14:m>
                <m:oMath xmlns:m="http://schemas.openxmlformats.org/officeDocument/2006/math">
                  <m:r>
                    <a:rPr lang="en-US" sz="1200" b="1" i="1">
                      <a:latin typeface="Cambria Math"/>
                    </a:rPr>
                    <m:t>𝑨</m:t>
                  </m:r>
                  <m:r>
                    <a:rPr lang="en-US" sz="1200" b="1" i="1">
                      <a:latin typeface="Cambria Math"/>
                    </a:rPr>
                    <m:t>=</m:t>
                  </m:r>
                  <m:r>
                    <a:rPr lang="en-US" sz="1200" b="1" i="1">
                      <a:latin typeface="Cambria Math"/>
                    </a:rPr>
                    <m:t>𝑷</m:t>
                  </m:r>
                  <m:d>
                    <m:dPr>
                      <m:begChr m:val="["/>
                      <m:endChr m:val="]"/>
                      <m:ctrlPr>
                        <a:rPr lang="en-US" sz="1200" b="1" i="1">
                          <a:latin typeface="Cambria Math" panose="02040503050406030204" pitchFamily="18" charset="0"/>
                        </a:rPr>
                      </m:ctrlPr>
                    </m:dPr>
                    <m:e>
                      <m:f>
                        <m:fPr>
                          <m:ctrlPr>
                            <a:rPr lang="en-US" sz="1200" b="1" i="1">
                              <a:latin typeface="Cambria Math" panose="02040503050406030204" pitchFamily="18" charset="0"/>
                            </a:rPr>
                          </m:ctrlPr>
                        </m:fPr>
                        <m:num>
                          <m:r>
                            <a:rPr lang="en-US" sz="1200" b="1" i="1">
                              <a:latin typeface="Cambria Math"/>
                            </a:rPr>
                            <m:t>𝒊</m:t>
                          </m:r>
                          <m:sSup>
                            <m:sSupPr>
                              <m:ctrlPr>
                                <a:rPr lang="en-US" sz="1200" b="1" i="1">
                                  <a:latin typeface="Cambria Math" panose="02040503050406030204" pitchFamily="18" charset="0"/>
                                </a:rPr>
                              </m:ctrlPr>
                            </m:sSupPr>
                            <m:e>
                              <m:d>
                                <m:dPr>
                                  <m:ctrlPr>
                                    <a:rPr lang="en-US" sz="1200" b="1" i="1">
                                      <a:latin typeface="Cambria Math" panose="02040503050406030204" pitchFamily="18" charset="0"/>
                                    </a:rPr>
                                  </m:ctrlPr>
                                </m:dPr>
                                <m:e>
                                  <m:r>
                                    <a:rPr lang="en-US" sz="1200" b="1" i="1">
                                      <a:latin typeface="Cambria Math"/>
                                    </a:rPr>
                                    <m:t>𝟏</m:t>
                                  </m:r>
                                  <m:r>
                                    <a:rPr lang="en-US" sz="1200" b="1" i="1">
                                      <a:latin typeface="Cambria Math"/>
                                    </a:rPr>
                                    <m:t>+</m:t>
                                  </m:r>
                                  <m:r>
                                    <a:rPr lang="en-US" sz="1200" b="1" i="1">
                                      <a:latin typeface="Cambria Math"/>
                                    </a:rPr>
                                    <m:t>𝒊</m:t>
                                  </m:r>
                                </m:e>
                              </m:d>
                            </m:e>
                            <m:sup>
                              <m:r>
                                <a:rPr lang="en-US" sz="1200" b="1" i="1">
                                  <a:latin typeface="Cambria Math"/>
                                </a:rPr>
                                <m:t>𝑻</m:t>
                              </m:r>
                            </m:sup>
                          </m:sSup>
                        </m:num>
                        <m:den>
                          <m:sSup>
                            <m:sSupPr>
                              <m:ctrlPr>
                                <a:rPr lang="en-US" sz="1200" b="1" i="1">
                                  <a:latin typeface="Cambria Math" panose="02040503050406030204" pitchFamily="18" charset="0"/>
                                </a:rPr>
                              </m:ctrlPr>
                            </m:sSupPr>
                            <m:e>
                              <m:d>
                                <m:dPr>
                                  <m:ctrlPr>
                                    <a:rPr lang="en-US" sz="1200" b="1" i="1">
                                      <a:latin typeface="Cambria Math" panose="02040503050406030204" pitchFamily="18" charset="0"/>
                                    </a:rPr>
                                  </m:ctrlPr>
                                </m:dPr>
                                <m:e>
                                  <m:r>
                                    <a:rPr lang="en-US" sz="1200" b="1" i="1">
                                      <a:latin typeface="Cambria Math"/>
                                    </a:rPr>
                                    <m:t>𝟏</m:t>
                                  </m:r>
                                  <m:r>
                                    <a:rPr lang="en-US" sz="1200" b="1" i="1">
                                      <a:latin typeface="Cambria Math"/>
                                    </a:rPr>
                                    <m:t>+</m:t>
                                  </m:r>
                                  <m:r>
                                    <a:rPr lang="en-US" sz="1200" b="1" i="1">
                                      <a:latin typeface="Cambria Math"/>
                                    </a:rPr>
                                    <m:t>𝒊</m:t>
                                  </m:r>
                                </m:e>
                              </m:d>
                            </m:e>
                            <m:sup>
                              <m:r>
                                <a:rPr lang="en-US" sz="1200" b="1" i="1">
                                  <a:latin typeface="Cambria Math"/>
                                </a:rPr>
                                <m:t>𝑻</m:t>
                              </m:r>
                            </m:sup>
                          </m:sSup>
                          <m:r>
                            <a:rPr lang="en-US" sz="1200" b="1" i="1">
                              <a:latin typeface="Cambria Math"/>
                            </a:rPr>
                            <m:t>−</m:t>
                          </m:r>
                          <m:r>
                            <a:rPr lang="en-US" sz="1200" b="1" i="1">
                              <a:latin typeface="Cambria Math"/>
                            </a:rPr>
                            <m:t>𝟏</m:t>
                          </m:r>
                        </m:den>
                      </m:f>
                    </m:e>
                  </m:d>
                </m:oMath>
              </a14:m>
              <a:r>
                <a:rPr lang="en-US" sz="1200" b="1"/>
                <a:t> </a:t>
              </a:r>
              <a:r>
                <a:rPr lang="en-US" sz="1200" b="1" i="1" kern="1200">
                  <a:solidFill>
                    <a:schemeClr val="tx1"/>
                  </a:solidFill>
                  <a:latin typeface="Cambria Math"/>
                  <a:ea typeface="+mn-ea"/>
                  <a:cs typeface="+mn-cs"/>
                </a:rPr>
                <a:t>...</a:t>
              </a:r>
              <a:r>
                <a:rPr lang="en-US" sz="1200" b="1" i="0" kern="1200">
                  <a:solidFill>
                    <a:schemeClr val="tx1"/>
                  </a:solidFill>
                  <a:latin typeface="Cambria Math"/>
                  <a:ea typeface="+mn-ea"/>
                  <a:cs typeface="+mn-cs"/>
                </a:rPr>
                <a:t>[3.1]</a:t>
              </a:r>
            </a:p>
          </xdr:txBody>
        </xdr:sp>
      </mc:Choice>
      <mc:Fallback xmlns="">
        <xdr:sp macro="" textlink="">
          <xdr:nvSpPr>
            <xdr:cNvPr id="41" name="TextBox 54"/>
            <xdr:cNvSpPr txBox="1"/>
          </xdr:nvSpPr>
          <xdr:spPr>
            <a:xfrm>
              <a:off x="3905250" y="2028825"/>
              <a:ext cx="1714500" cy="40511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200" b="1" i="0">
                  <a:latin typeface="Cambria Math"/>
                </a:rPr>
                <a:t>𝑨=𝑷[(𝒊(𝟏+𝒊)^𝑻)/((𝟏+𝒊)^𝑻−𝟏)]</a:t>
              </a:r>
              <a:r>
                <a:rPr lang="en-US" sz="1200" b="1"/>
                <a:t> </a:t>
              </a:r>
              <a:r>
                <a:rPr lang="en-US" sz="1200" b="1" i="1" kern="1200">
                  <a:solidFill>
                    <a:schemeClr val="tx1"/>
                  </a:solidFill>
                  <a:latin typeface="Cambria Math"/>
                  <a:ea typeface="+mn-ea"/>
                  <a:cs typeface="+mn-cs"/>
                </a:rPr>
                <a:t>...</a:t>
              </a:r>
              <a:r>
                <a:rPr lang="en-US" sz="1200" b="1" i="0" kern="1200">
                  <a:solidFill>
                    <a:schemeClr val="tx1"/>
                  </a:solidFill>
                  <a:latin typeface="Cambria Math"/>
                  <a:ea typeface="+mn-ea"/>
                  <a:cs typeface="+mn-cs"/>
                </a:rPr>
                <a:t>[3.1]</a:t>
              </a:r>
            </a:p>
          </xdr:txBody>
        </xdr:sp>
      </mc:Fallback>
    </mc:AlternateContent>
    <xdr:clientData/>
  </xdr:twoCellAnchor>
  <xdr:twoCellAnchor>
    <xdr:from>
      <xdr:col>4</xdr:col>
      <xdr:colOff>209550</xdr:colOff>
      <xdr:row>12</xdr:row>
      <xdr:rowOff>171450</xdr:rowOff>
    </xdr:from>
    <xdr:to>
      <xdr:col>6</xdr:col>
      <xdr:colOff>990600</xdr:colOff>
      <xdr:row>15</xdr:row>
      <xdr:rowOff>66040</xdr:rowOff>
    </xdr:to>
    <mc:AlternateContent xmlns:mc="http://schemas.openxmlformats.org/markup-compatibility/2006" xmlns:a14="http://schemas.microsoft.com/office/drawing/2010/main">
      <mc:Choice Requires="a14">
        <xdr:sp macro="" textlink="">
          <xdr:nvSpPr>
            <xdr:cNvPr id="42" name="TextBox 53"/>
            <xdr:cNvSpPr txBox="1"/>
          </xdr:nvSpPr>
          <xdr:spPr>
            <a:xfrm>
              <a:off x="3724275" y="2514600"/>
              <a:ext cx="2324100" cy="46609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14:m>
                <m:oMathPara xmlns:m="http://schemas.openxmlformats.org/officeDocument/2006/math">
                  <m:oMathParaPr>
                    <m:jc m:val="left"/>
                  </m:oMathParaPr>
                  <m:oMath xmlns:m="http://schemas.openxmlformats.org/officeDocument/2006/math">
                    <m:r>
                      <a:rPr lang="en-US" sz="1200" b="1" i="1">
                        <a:latin typeface="Cambria Math"/>
                      </a:rPr>
                      <m:t>𝑨</m:t>
                    </m:r>
                    <m:r>
                      <a:rPr lang="en-US" sz="1200" b="1" i="1">
                        <a:latin typeface="Cambria Math"/>
                      </a:rPr>
                      <m:t>=</m:t>
                    </m:r>
                    <m:sSub>
                      <m:sSubPr>
                        <m:ctrlPr>
                          <a:rPr lang="en-US" sz="1200" b="1" i="1">
                            <a:latin typeface="Cambria Math" panose="02040503050406030204" pitchFamily="18" charset="0"/>
                          </a:rPr>
                        </m:ctrlPr>
                      </m:sSubPr>
                      <m:e>
                        <m:r>
                          <a:rPr lang="en-US" sz="1200" b="1" i="1">
                            <a:latin typeface="Cambria Math"/>
                          </a:rPr>
                          <m:t>𝑭</m:t>
                        </m:r>
                      </m:e>
                      <m:sub>
                        <m:r>
                          <a:rPr lang="en-US" sz="1200" b="1" i="1">
                            <a:latin typeface="Cambria Math"/>
                          </a:rPr>
                          <m:t>𝑻</m:t>
                        </m:r>
                      </m:sub>
                    </m:sSub>
                    <m:d>
                      <m:dPr>
                        <m:begChr m:val="["/>
                        <m:endChr m:val="]"/>
                        <m:ctrlPr>
                          <a:rPr lang="en-US" sz="1200" b="1" i="1">
                            <a:latin typeface="Cambria Math" panose="02040503050406030204" pitchFamily="18" charset="0"/>
                          </a:rPr>
                        </m:ctrlPr>
                      </m:dPr>
                      <m:e>
                        <m:f>
                          <m:fPr>
                            <m:ctrlPr>
                              <a:rPr lang="en-US" sz="1200" b="1" i="1">
                                <a:latin typeface="Cambria Math" panose="02040503050406030204" pitchFamily="18" charset="0"/>
                              </a:rPr>
                            </m:ctrlPr>
                          </m:fPr>
                          <m:num>
                            <m:r>
                              <a:rPr lang="en-US" sz="1200" b="1" i="1">
                                <a:latin typeface="Cambria Math"/>
                              </a:rPr>
                              <m:t>𝒊</m:t>
                            </m:r>
                          </m:num>
                          <m:den>
                            <m:sSup>
                              <m:sSupPr>
                                <m:ctrlPr>
                                  <a:rPr lang="en-US" sz="1200" b="1" i="1">
                                    <a:latin typeface="Cambria Math" panose="02040503050406030204" pitchFamily="18" charset="0"/>
                                  </a:rPr>
                                </m:ctrlPr>
                              </m:sSupPr>
                              <m:e>
                                <m:d>
                                  <m:dPr>
                                    <m:ctrlPr>
                                      <a:rPr lang="en-US" sz="1200" b="1" i="1">
                                        <a:latin typeface="Cambria Math" panose="02040503050406030204" pitchFamily="18" charset="0"/>
                                      </a:rPr>
                                    </m:ctrlPr>
                                  </m:dPr>
                                  <m:e>
                                    <m:r>
                                      <a:rPr lang="en-US" sz="1200" b="1" i="1">
                                        <a:latin typeface="Cambria Math"/>
                                      </a:rPr>
                                      <m:t>𝟏</m:t>
                                    </m:r>
                                    <m:r>
                                      <a:rPr lang="en-US" sz="1200" b="1" i="1">
                                        <a:latin typeface="Cambria Math"/>
                                      </a:rPr>
                                      <m:t>+</m:t>
                                    </m:r>
                                    <m:r>
                                      <a:rPr lang="en-US" sz="1200" b="1" i="1">
                                        <a:latin typeface="Cambria Math"/>
                                      </a:rPr>
                                      <m:t>𝒊</m:t>
                                    </m:r>
                                  </m:e>
                                </m:d>
                              </m:e>
                              <m:sup>
                                <m:r>
                                  <a:rPr lang="en-US" sz="1200" b="1" i="1">
                                    <a:latin typeface="Cambria Math"/>
                                  </a:rPr>
                                  <m:t>𝑻</m:t>
                                </m:r>
                              </m:sup>
                            </m:sSup>
                            <m:r>
                              <a:rPr lang="en-US" sz="1200" b="1" i="1">
                                <a:latin typeface="Cambria Math"/>
                              </a:rPr>
                              <m:t>−</m:t>
                            </m:r>
                            <m:r>
                              <a:rPr lang="en-US" sz="1200" b="1" i="1">
                                <a:latin typeface="Cambria Math"/>
                              </a:rPr>
                              <m:t>𝟏</m:t>
                            </m:r>
                          </m:den>
                        </m:f>
                      </m:e>
                    </m:d>
                    <m:r>
                      <a:rPr lang="en-US" sz="1200" b="1" i="1">
                        <a:latin typeface="Cambria Math"/>
                      </a:rPr>
                      <m:t> …[</m:t>
                    </m:r>
                    <m:r>
                      <a:rPr lang="en-US" sz="1200" b="1" i="1">
                        <a:latin typeface="Cambria Math"/>
                      </a:rPr>
                      <m:t>𝟑</m:t>
                    </m:r>
                    <m:r>
                      <a:rPr lang="en-US" sz="1200" b="1" i="1">
                        <a:latin typeface="Cambria Math"/>
                      </a:rPr>
                      <m:t>.</m:t>
                    </m:r>
                    <m:r>
                      <a:rPr lang="en-US" sz="1200" b="1" i="1">
                        <a:latin typeface="Cambria Math"/>
                      </a:rPr>
                      <m:t>𝟐</m:t>
                    </m:r>
                    <m:r>
                      <a:rPr lang="en-US" sz="1200" b="1" i="1">
                        <a:latin typeface="Cambria Math"/>
                      </a:rPr>
                      <m:t>]</m:t>
                    </m:r>
                  </m:oMath>
                </m:oMathPara>
              </a14:m>
              <a:endParaRPr lang="en-US" sz="1200" b="1"/>
            </a:p>
          </xdr:txBody>
        </xdr:sp>
      </mc:Choice>
      <mc:Fallback xmlns="">
        <xdr:sp macro="" textlink="">
          <xdr:nvSpPr>
            <xdr:cNvPr id="42" name="TextBox 53"/>
            <xdr:cNvSpPr txBox="1"/>
          </xdr:nvSpPr>
          <xdr:spPr>
            <a:xfrm>
              <a:off x="3724275" y="2514600"/>
              <a:ext cx="2324100" cy="46609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en-US" sz="1200" b="1" i="0">
                  <a:latin typeface="Cambria Math"/>
                </a:rPr>
                <a:t>𝑨=𝑭_𝑻 [𝒊/((𝟏+𝒊)^𝑻−𝟏)]  …[𝟑.𝟐]</a:t>
              </a:r>
              <a:endParaRPr lang="en-US" sz="1200" b="1"/>
            </a:p>
          </xdr:txBody>
        </xdr:sp>
      </mc:Fallback>
    </mc:AlternateContent>
    <xdr:clientData/>
  </xdr:twoCellAnchor>
  <xdr:twoCellAnchor>
    <xdr:from>
      <xdr:col>8</xdr:col>
      <xdr:colOff>180975</xdr:colOff>
      <xdr:row>23</xdr:row>
      <xdr:rowOff>152400</xdr:rowOff>
    </xdr:from>
    <xdr:to>
      <xdr:col>20</xdr:col>
      <xdr:colOff>16933</xdr:colOff>
      <xdr:row>38</xdr:row>
      <xdr:rowOff>6348</xdr:rowOff>
    </xdr:to>
    <xdr:grpSp>
      <xdr:nvGrpSpPr>
        <xdr:cNvPr id="45" name="Group 44"/>
        <xdr:cNvGrpSpPr/>
      </xdr:nvGrpSpPr>
      <xdr:grpSpPr>
        <a:xfrm>
          <a:off x="7448550" y="4591050"/>
          <a:ext cx="7151158" cy="2711448"/>
          <a:chOff x="1022880" y="3543303"/>
          <a:chExt cx="7151158" cy="2711448"/>
        </a:xfrm>
      </xdr:grpSpPr>
      <xdr:sp macro="" textlink="">
        <xdr:nvSpPr>
          <xdr:cNvPr id="46" name="Rectangle 45"/>
          <xdr:cNvSpPr>
            <a:spLocks noChangeArrowheads="1"/>
          </xdr:cNvSpPr>
        </xdr:nvSpPr>
        <xdr:spPr bwMode="auto">
          <a:xfrm>
            <a:off x="1062038" y="3608388"/>
            <a:ext cx="7112000" cy="2646363"/>
          </a:xfrm>
          <a:prstGeom prst="rect">
            <a:avLst/>
          </a:prstGeom>
          <a:solidFill>
            <a:schemeClr val="accent5">
              <a:lumMod val="20000"/>
              <a:lumOff val="80000"/>
            </a:scheme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square" anchor="ctr"/>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sp macro="" textlink="">
        <xdr:nvSpPr>
          <xdr:cNvPr id="47" name="Line 43"/>
          <xdr:cNvSpPr>
            <a:spLocks noChangeShapeType="1"/>
          </xdr:cNvSpPr>
        </xdr:nvSpPr>
        <xdr:spPr bwMode="auto">
          <a:xfrm>
            <a:off x="1371600" y="4714875"/>
            <a:ext cx="6194425" cy="0"/>
          </a:xfrm>
          <a:prstGeom prst="line">
            <a:avLst/>
          </a:prstGeom>
          <a:noFill/>
          <a:ln w="28575">
            <a:solidFill>
              <a:schemeClr val="tx1"/>
            </a:solidFill>
            <a:round/>
            <a:headEnd/>
            <a:tailEnd type="triangle" w="med" len="me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sp macro="" textlink="">
        <xdr:nvSpPr>
          <xdr:cNvPr id="48" name="Line 48"/>
          <xdr:cNvSpPr>
            <a:spLocks noChangeShapeType="1"/>
          </xdr:cNvSpPr>
        </xdr:nvSpPr>
        <xdr:spPr bwMode="auto">
          <a:xfrm>
            <a:off x="1371600" y="4714875"/>
            <a:ext cx="0" cy="938213"/>
          </a:xfrm>
          <a:prstGeom prst="line">
            <a:avLst/>
          </a:prstGeom>
          <a:noFill/>
          <a:ln w="28575">
            <a:solidFill>
              <a:schemeClr val="tx1"/>
            </a:solidFill>
            <a:round/>
            <a:headEnd/>
            <a:tailEnd type="triangle" w="med" len="me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sp macro="" textlink="">
        <xdr:nvSpPr>
          <xdr:cNvPr id="49" name="Line 49"/>
          <xdr:cNvSpPr>
            <a:spLocks noChangeShapeType="1"/>
          </xdr:cNvSpPr>
        </xdr:nvSpPr>
        <xdr:spPr bwMode="auto">
          <a:xfrm>
            <a:off x="1511300" y="4721225"/>
            <a:ext cx="0" cy="280988"/>
          </a:xfrm>
          <a:prstGeom prst="line">
            <a:avLst/>
          </a:prstGeom>
          <a:noFill/>
          <a:ln w="28575">
            <a:solidFill>
              <a:schemeClr val="tx1"/>
            </a:solidFill>
            <a:round/>
            <a:headEnd/>
            <a:tailEnd type="triangle" w="med" len="me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sp macro="" textlink="">
        <xdr:nvSpPr>
          <xdr:cNvPr id="50" name="Line 50"/>
          <xdr:cNvSpPr>
            <a:spLocks noChangeShapeType="1"/>
          </xdr:cNvSpPr>
        </xdr:nvSpPr>
        <xdr:spPr bwMode="auto">
          <a:xfrm>
            <a:off x="7343775" y="4727575"/>
            <a:ext cx="0" cy="280988"/>
          </a:xfrm>
          <a:prstGeom prst="line">
            <a:avLst/>
          </a:prstGeom>
          <a:noFill/>
          <a:ln w="28575">
            <a:solidFill>
              <a:schemeClr val="tx1"/>
            </a:solidFill>
            <a:round/>
            <a:headEnd/>
            <a:tailEnd type="triangle" w="med" len="me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sp macro="" textlink="">
        <xdr:nvSpPr>
          <xdr:cNvPr id="51" name="Line 51"/>
          <xdr:cNvSpPr>
            <a:spLocks noChangeShapeType="1"/>
          </xdr:cNvSpPr>
        </xdr:nvSpPr>
        <xdr:spPr bwMode="auto">
          <a:xfrm>
            <a:off x="1517650" y="5019675"/>
            <a:ext cx="5827713" cy="0"/>
          </a:xfrm>
          <a:prstGeom prst="line">
            <a:avLst/>
          </a:prstGeom>
          <a:noFill/>
          <a:ln w="28575">
            <a:solidFill>
              <a:schemeClr val="tx1"/>
            </a:solidFill>
            <a:round/>
            <a:headEnd/>
            <a:tailEn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sp macro="" textlink="">
        <xdr:nvSpPr>
          <xdr:cNvPr id="52" name="Line 52"/>
          <xdr:cNvSpPr>
            <a:spLocks noChangeShapeType="1"/>
          </xdr:cNvSpPr>
        </xdr:nvSpPr>
        <xdr:spPr bwMode="auto">
          <a:xfrm>
            <a:off x="4438650" y="4745038"/>
            <a:ext cx="0" cy="938213"/>
          </a:xfrm>
          <a:prstGeom prst="line">
            <a:avLst/>
          </a:prstGeom>
          <a:noFill/>
          <a:ln w="28575">
            <a:solidFill>
              <a:schemeClr val="tx1"/>
            </a:solidFill>
            <a:round/>
            <a:headEnd/>
            <a:tailEnd type="triangle" w="med" len="me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sp macro="" textlink="">
        <xdr:nvSpPr>
          <xdr:cNvPr id="53" name="Line 53"/>
          <xdr:cNvSpPr>
            <a:spLocks noChangeShapeType="1"/>
          </xdr:cNvSpPr>
        </xdr:nvSpPr>
        <xdr:spPr bwMode="auto">
          <a:xfrm>
            <a:off x="4445000" y="4384675"/>
            <a:ext cx="0" cy="388938"/>
          </a:xfrm>
          <a:prstGeom prst="line">
            <a:avLst/>
          </a:prstGeom>
          <a:noFill/>
          <a:ln w="28575">
            <a:solidFill>
              <a:schemeClr val="tx1"/>
            </a:solidFill>
            <a:round/>
            <a:headEnd type="triangle" w="med" len="med"/>
            <a:tailEn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sp macro="" textlink="">
        <xdr:nvSpPr>
          <xdr:cNvPr id="54" name="Line 54"/>
          <xdr:cNvSpPr>
            <a:spLocks noChangeShapeType="1"/>
          </xdr:cNvSpPr>
        </xdr:nvSpPr>
        <xdr:spPr bwMode="auto">
          <a:xfrm>
            <a:off x="7340600" y="4329113"/>
            <a:ext cx="0" cy="388938"/>
          </a:xfrm>
          <a:prstGeom prst="line">
            <a:avLst/>
          </a:prstGeom>
          <a:noFill/>
          <a:ln w="28575">
            <a:solidFill>
              <a:schemeClr val="tx1"/>
            </a:solidFill>
            <a:round/>
            <a:headEnd type="triangle" w="med" len="med"/>
            <a:tailEn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sp macro="" textlink="">
        <xdr:nvSpPr>
          <xdr:cNvPr id="55" name="Text Box 56"/>
          <xdr:cNvSpPr txBox="1">
            <a:spLocks noChangeArrowheads="1"/>
          </xdr:cNvSpPr>
        </xdr:nvSpPr>
        <xdr:spPr bwMode="auto">
          <a:xfrm>
            <a:off x="1330874" y="5397500"/>
            <a:ext cx="838691" cy="369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pPr algn="ctr"/>
            <a:r>
              <a:rPr kumimoji="1" lang="en-US" sz="1800" b="1"/>
              <a:t>$312k</a:t>
            </a:r>
          </a:p>
        </xdr:txBody>
      </xdr:sp>
      <xdr:sp macro="" textlink="">
        <xdr:nvSpPr>
          <xdr:cNvPr id="56" name="Text Box 57"/>
          <xdr:cNvSpPr txBox="1">
            <a:spLocks noChangeArrowheads="1"/>
          </xdr:cNvSpPr>
        </xdr:nvSpPr>
        <xdr:spPr bwMode="auto">
          <a:xfrm>
            <a:off x="4445549" y="5402263"/>
            <a:ext cx="838691" cy="369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pPr algn="ctr"/>
            <a:r>
              <a:rPr kumimoji="1" lang="en-US" sz="1800" b="1"/>
              <a:t>$312k</a:t>
            </a:r>
          </a:p>
        </xdr:txBody>
      </xdr:sp>
      <xdr:sp macro="" textlink="">
        <xdr:nvSpPr>
          <xdr:cNvPr id="57" name="Text Box 58"/>
          <xdr:cNvSpPr txBox="1">
            <a:spLocks noChangeArrowheads="1"/>
          </xdr:cNvSpPr>
        </xdr:nvSpPr>
        <xdr:spPr bwMode="auto">
          <a:xfrm>
            <a:off x="4450139" y="4237038"/>
            <a:ext cx="710451" cy="369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pPr algn="ctr"/>
            <a:r>
              <a:rPr kumimoji="1" lang="en-US" sz="1800" b="1"/>
              <a:t>$50k</a:t>
            </a:r>
          </a:p>
        </xdr:txBody>
      </xdr:sp>
      <xdr:sp macro="" textlink="">
        <xdr:nvSpPr>
          <xdr:cNvPr id="58" name="Text Box 59"/>
          <xdr:cNvSpPr txBox="1">
            <a:spLocks noChangeArrowheads="1"/>
          </xdr:cNvSpPr>
        </xdr:nvSpPr>
        <xdr:spPr bwMode="auto">
          <a:xfrm>
            <a:off x="6631363" y="4254500"/>
            <a:ext cx="710451" cy="369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pPr algn="ctr"/>
            <a:r>
              <a:rPr kumimoji="1" lang="en-US" sz="1800" b="1"/>
              <a:t>$50k</a:t>
            </a:r>
          </a:p>
        </xdr:txBody>
      </xdr:sp>
      <xdr:sp macro="" textlink="">
        <xdr:nvSpPr>
          <xdr:cNvPr id="59" name="Text Box 61"/>
          <xdr:cNvSpPr txBox="1">
            <a:spLocks noChangeArrowheads="1"/>
          </xdr:cNvSpPr>
        </xdr:nvSpPr>
        <xdr:spPr bwMode="auto">
          <a:xfrm>
            <a:off x="3066508" y="5041900"/>
            <a:ext cx="2058489" cy="369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pPr algn="ctr"/>
            <a:r>
              <a:rPr kumimoji="1" lang="en-US" sz="1800" b="1"/>
              <a:t>$48k (every year)</a:t>
            </a:r>
          </a:p>
        </xdr:txBody>
      </xdr:sp>
      <xdr:sp macro="" textlink="">
        <xdr:nvSpPr>
          <xdr:cNvPr id="60" name="Line 68"/>
          <xdr:cNvSpPr>
            <a:spLocks noChangeShapeType="1"/>
          </xdr:cNvSpPr>
        </xdr:nvSpPr>
        <xdr:spPr bwMode="auto">
          <a:xfrm>
            <a:off x="1657350" y="4705350"/>
            <a:ext cx="0" cy="280988"/>
          </a:xfrm>
          <a:prstGeom prst="line">
            <a:avLst/>
          </a:prstGeom>
          <a:noFill/>
          <a:ln w="28575">
            <a:solidFill>
              <a:schemeClr val="tx1"/>
            </a:solidFill>
            <a:round/>
            <a:headEnd/>
            <a:tailEnd type="triangle" w="med" len="me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sp macro="" textlink="">
        <xdr:nvSpPr>
          <xdr:cNvPr id="61" name="Line 69"/>
          <xdr:cNvSpPr>
            <a:spLocks noChangeShapeType="1"/>
          </xdr:cNvSpPr>
        </xdr:nvSpPr>
        <xdr:spPr bwMode="auto">
          <a:xfrm>
            <a:off x="1809750" y="4705350"/>
            <a:ext cx="0" cy="280988"/>
          </a:xfrm>
          <a:prstGeom prst="line">
            <a:avLst/>
          </a:prstGeom>
          <a:noFill/>
          <a:ln w="28575">
            <a:solidFill>
              <a:schemeClr val="tx1"/>
            </a:solidFill>
            <a:round/>
            <a:headEnd/>
            <a:tailEnd type="triangle" w="med" len="me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sp macro="" textlink="">
        <xdr:nvSpPr>
          <xdr:cNvPr id="62" name="Line 72"/>
          <xdr:cNvSpPr>
            <a:spLocks noChangeShapeType="1"/>
          </xdr:cNvSpPr>
        </xdr:nvSpPr>
        <xdr:spPr bwMode="auto">
          <a:xfrm>
            <a:off x="7019925" y="4745038"/>
            <a:ext cx="0" cy="280988"/>
          </a:xfrm>
          <a:prstGeom prst="line">
            <a:avLst/>
          </a:prstGeom>
          <a:noFill/>
          <a:ln w="28575">
            <a:solidFill>
              <a:schemeClr val="tx1"/>
            </a:solidFill>
            <a:round/>
            <a:headEnd/>
            <a:tailEnd type="triangle" w="med" len="me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sp macro="" textlink="">
        <xdr:nvSpPr>
          <xdr:cNvPr id="63" name="Line 73"/>
          <xdr:cNvSpPr>
            <a:spLocks noChangeShapeType="1"/>
          </xdr:cNvSpPr>
        </xdr:nvSpPr>
        <xdr:spPr bwMode="auto">
          <a:xfrm>
            <a:off x="7172325" y="4745038"/>
            <a:ext cx="0" cy="280988"/>
          </a:xfrm>
          <a:prstGeom prst="line">
            <a:avLst/>
          </a:prstGeom>
          <a:noFill/>
          <a:ln w="28575">
            <a:solidFill>
              <a:schemeClr val="tx1"/>
            </a:solidFill>
            <a:round/>
            <a:headEnd/>
            <a:tailEnd type="triangle" w="med" len="me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grpSp>
        <xdr:nvGrpSpPr>
          <xdr:cNvPr id="64" name="Group 63"/>
          <xdr:cNvGrpSpPr>
            <a:grpSpLocks/>
          </xdr:cNvGrpSpPr>
        </xdr:nvGrpSpPr>
        <xdr:grpSpPr bwMode="auto">
          <a:xfrm>
            <a:off x="1198565" y="3543303"/>
            <a:ext cx="6923098" cy="652463"/>
            <a:chOff x="755" y="2142"/>
            <a:chExt cx="4361" cy="411"/>
          </a:xfrm>
        </xdr:grpSpPr>
        <xdr:sp macro="" textlink="">
          <xdr:nvSpPr>
            <xdr:cNvPr id="66" name="Text Box 62"/>
            <xdr:cNvSpPr txBox="1">
              <a:spLocks noChangeArrowheads="1"/>
            </xdr:cNvSpPr>
          </xdr:nvSpPr>
          <xdr:spPr bwMode="auto">
            <a:xfrm>
              <a:off x="755" y="2320"/>
              <a:ext cx="197" cy="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pPr algn="ctr"/>
              <a:r>
                <a:rPr kumimoji="1" lang="en-US" sz="1800" b="1">
                  <a:solidFill>
                    <a:srgbClr val="0070C0"/>
                  </a:solidFill>
                </a:rPr>
                <a:t>0</a:t>
              </a:r>
            </a:p>
          </xdr:txBody>
        </xdr:sp>
        <xdr:sp macro="" textlink="">
          <xdr:nvSpPr>
            <xdr:cNvPr id="67" name="Text Box 63"/>
            <xdr:cNvSpPr txBox="1">
              <a:spLocks noChangeArrowheads="1"/>
            </xdr:cNvSpPr>
          </xdr:nvSpPr>
          <xdr:spPr bwMode="auto">
            <a:xfrm>
              <a:off x="4487" y="2320"/>
              <a:ext cx="278" cy="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pPr algn="ctr"/>
              <a:r>
                <a:rPr kumimoji="1" lang="en-US" sz="1800" b="1">
                  <a:solidFill>
                    <a:srgbClr val="0070C0"/>
                  </a:solidFill>
                </a:rPr>
                <a:t>50</a:t>
              </a:r>
            </a:p>
          </xdr:txBody>
        </xdr:sp>
        <xdr:sp macro="" textlink="">
          <xdr:nvSpPr>
            <xdr:cNvPr id="68" name="Text Box 65"/>
            <xdr:cNvSpPr txBox="1">
              <a:spLocks noChangeArrowheads="1"/>
            </xdr:cNvSpPr>
          </xdr:nvSpPr>
          <xdr:spPr bwMode="auto">
            <a:xfrm>
              <a:off x="4660" y="2142"/>
              <a:ext cx="456" cy="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pPr algn="ctr"/>
              <a:r>
                <a:rPr kumimoji="1" lang="en-US" sz="1800" b="1">
                  <a:solidFill>
                    <a:srgbClr val="0070C0"/>
                  </a:solidFill>
                </a:rPr>
                <a:t>Time</a:t>
              </a:r>
            </a:p>
            <a:p>
              <a:pPr algn="ctr"/>
              <a:r>
                <a:rPr kumimoji="1" lang="en-US" sz="1800" b="1">
                  <a:solidFill>
                    <a:srgbClr val="0070C0"/>
                  </a:solidFill>
                </a:rPr>
                <a:t>(yrs)</a:t>
              </a:r>
            </a:p>
          </xdr:txBody>
        </xdr:sp>
        <xdr:sp macro="" textlink="">
          <xdr:nvSpPr>
            <xdr:cNvPr id="69" name="Line 77"/>
            <xdr:cNvSpPr>
              <a:spLocks noChangeShapeType="1"/>
            </xdr:cNvSpPr>
          </xdr:nvSpPr>
          <xdr:spPr bwMode="auto">
            <a:xfrm>
              <a:off x="856" y="2282"/>
              <a:ext cx="3902" cy="0"/>
            </a:xfrm>
            <a:prstGeom prst="line">
              <a:avLst/>
            </a:prstGeom>
            <a:noFill/>
            <a:ln w="28575">
              <a:solidFill>
                <a:srgbClr val="0070C0"/>
              </a:solidFill>
              <a:round/>
              <a:headEnd/>
              <a:tailEnd type="triangle" w="med" len="me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sp macro="" textlink="">
          <xdr:nvSpPr>
            <xdr:cNvPr id="70" name="Line 78"/>
            <xdr:cNvSpPr>
              <a:spLocks noChangeShapeType="1"/>
            </xdr:cNvSpPr>
          </xdr:nvSpPr>
          <xdr:spPr bwMode="auto">
            <a:xfrm>
              <a:off x="2801" y="2229"/>
              <a:ext cx="0" cy="110"/>
            </a:xfrm>
            <a:prstGeom prst="line">
              <a:avLst/>
            </a:prstGeom>
            <a:noFill/>
            <a:ln w="28575">
              <a:solidFill>
                <a:srgbClr val="0070C0"/>
              </a:solidFill>
              <a:round/>
              <a:headEnd/>
              <a:tailEn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sp macro="" textlink="">
          <xdr:nvSpPr>
            <xdr:cNvPr id="71" name="Text Box 80"/>
            <xdr:cNvSpPr txBox="1">
              <a:spLocks noChangeArrowheads="1"/>
            </xdr:cNvSpPr>
          </xdr:nvSpPr>
          <xdr:spPr bwMode="auto">
            <a:xfrm>
              <a:off x="2658" y="2320"/>
              <a:ext cx="278" cy="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pPr algn="ctr"/>
              <a:r>
                <a:rPr kumimoji="1" lang="en-US" sz="1800" b="1">
                  <a:solidFill>
                    <a:srgbClr val="0070C0"/>
                  </a:solidFill>
                </a:rPr>
                <a:t>25</a:t>
              </a:r>
            </a:p>
          </xdr:txBody>
        </xdr:sp>
        <xdr:sp macro="" textlink="">
          <xdr:nvSpPr>
            <xdr:cNvPr id="72" name="Line 81"/>
            <xdr:cNvSpPr>
              <a:spLocks noChangeShapeType="1"/>
            </xdr:cNvSpPr>
          </xdr:nvSpPr>
          <xdr:spPr bwMode="auto">
            <a:xfrm>
              <a:off x="857" y="2229"/>
              <a:ext cx="0" cy="110"/>
            </a:xfrm>
            <a:prstGeom prst="line">
              <a:avLst/>
            </a:prstGeom>
            <a:noFill/>
            <a:ln w="28575">
              <a:solidFill>
                <a:srgbClr val="0070C0"/>
              </a:solidFill>
              <a:round/>
              <a:headEnd/>
              <a:tailEn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sp macro="" textlink="">
          <xdr:nvSpPr>
            <xdr:cNvPr id="73" name="Line 82"/>
            <xdr:cNvSpPr>
              <a:spLocks noChangeShapeType="1"/>
            </xdr:cNvSpPr>
          </xdr:nvSpPr>
          <xdr:spPr bwMode="auto">
            <a:xfrm>
              <a:off x="4619" y="2229"/>
              <a:ext cx="0" cy="110"/>
            </a:xfrm>
            <a:prstGeom prst="line">
              <a:avLst/>
            </a:prstGeom>
            <a:noFill/>
            <a:ln w="28575">
              <a:solidFill>
                <a:srgbClr val="0070C0"/>
              </a:solidFill>
              <a:round/>
              <a:headEnd/>
              <a:tailEn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grpSp>
      <xdr:sp macro="" textlink="">
        <xdr:nvSpPr>
          <xdr:cNvPr id="65" name="Text Box 85"/>
          <xdr:cNvSpPr txBox="1">
            <a:spLocks noChangeArrowheads="1"/>
          </xdr:cNvSpPr>
        </xdr:nvSpPr>
        <xdr:spPr bwMode="auto">
          <a:xfrm>
            <a:off x="1022880" y="4840288"/>
            <a:ext cx="351366" cy="369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pPr algn="ctr"/>
            <a:r>
              <a:rPr kumimoji="1" lang="en-US" sz="1800" b="1"/>
              <a:t>B</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19050</xdr:colOff>
      <xdr:row>7</xdr:row>
      <xdr:rowOff>57621</xdr:rowOff>
    </xdr:from>
    <xdr:to>
      <xdr:col>7</xdr:col>
      <xdr:colOff>316230</xdr:colOff>
      <xdr:row>18</xdr:row>
      <xdr:rowOff>180093</xdr:rowOff>
    </xdr:to>
    <xdr:grpSp>
      <xdr:nvGrpSpPr>
        <xdr:cNvPr id="2" name="Canvas 451"/>
        <xdr:cNvGrpSpPr/>
      </xdr:nvGrpSpPr>
      <xdr:grpSpPr>
        <a:xfrm>
          <a:off x="990600" y="1391121"/>
          <a:ext cx="5983605" cy="2217972"/>
          <a:chOff x="0" y="-47154"/>
          <a:chExt cx="5983605" cy="2217972"/>
        </a:xfrm>
      </xdr:grpSpPr>
      <xdr:sp macro="" textlink="">
        <xdr:nvSpPr>
          <xdr:cNvPr id="3" name="Rectangle 2"/>
          <xdr:cNvSpPr>
            <a:spLocks noChangeArrowheads="1"/>
          </xdr:cNvSpPr>
        </xdr:nvSpPr>
        <xdr:spPr bwMode="auto">
          <a:xfrm>
            <a:off x="9137" y="1257218"/>
            <a:ext cx="802334" cy="228723"/>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0" marR="0" algn="just">
              <a:lnSpc>
                <a:spcPct val="200000"/>
              </a:lnSpc>
              <a:spcBef>
                <a:spcPts val="0"/>
              </a:spcBef>
              <a:spcAft>
                <a:spcPts val="0"/>
              </a:spcAft>
            </a:pPr>
            <a:r>
              <a:rPr lang="en-US" sz="1200">
                <a:effectLst/>
                <a:latin typeface="Times New Roman" panose="02020603050405020304" pitchFamily="18" charset="0"/>
                <a:ea typeface="Times New Roman" panose="02020603050405020304" pitchFamily="18" charset="0"/>
              </a:rPr>
              <a:t>$15K</a:t>
            </a:r>
          </a:p>
        </xdr:txBody>
      </xdr:sp>
      <xdr:sp macro="" textlink="">
        <xdr:nvSpPr>
          <xdr:cNvPr id="4" name="Rectangle 3"/>
          <xdr:cNvSpPr/>
        </xdr:nvSpPr>
        <xdr:spPr>
          <a:xfrm>
            <a:off x="0" y="0"/>
            <a:ext cx="5983605" cy="1996440"/>
          </a:xfrm>
          <a:prstGeom prst="rect">
            <a:avLst/>
          </a:prstGeom>
          <a:noFill/>
          <a:ln>
            <a:noFill/>
          </a:ln>
        </xdr:spPr>
      </xdr:sp>
      <xdr:cxnSp macro="">
        <xdr:nvCxnSpPr>
          <xdr:cNvPr id="5" name="Line 360"/>
          <xdr:cNvCxnSpPr/>
        </xdr:nvCxnSpPr>
        <xdr:spPr bwMode="auto">
          <a:xfrm>
            <a:off x="228649" y="686169"/>
            <a:ext cx="5485914" cy="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6" name="Line 361"/>
          <xdr:cNvCxnSpPr/>
        </xdr:nvCxnSpPr>
        <xdr:spPr bwMode="auto">
          <a:xfrm>
            <a:off x="228649" y="686169"/>
            <a:ext cx="825" cy="685349"/>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xnSp macro="">
        <xdr:nvCxnSpPr>
          <xdr:cNvPr id="7" name="Line 362"/>
          <xdr:cNvCxnSpPr/>
        </xdr:nvCxnSpPr>
        <xdr:spPr bwMode="auto">
          <a:xfrm>
            <a:off x="685946" y="686169"/>
            <a:ext cx="825" cy="45662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xnSp macro="">
        <xdr:nvCxnSpPr>
          <xdr:cNvPr id="8" name="Line 366"/>
          <xdr:cNvCxnSpPr/>
        </xdr:nvCxnSpPr>
        <xdr:spPr bwMode="auto">
          <a:xfrm flipV="1">
            <a:off x="228649" y="343494"/>
            <a:ext cx="825" cy="342674"/>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xnSp macro="">
        <xdr:nvCxnSpPr>
          <xdr:cNvPr id="9" name="Line 367"/>
          <xdr:cNvCxnSpPr/>
        </xdr:nvCxnSpPr>
        <xdr:spPr bwMode="auto">
          <a:xfrm flipV="1">
            <a:off x="5714563" y="343494"/>
            <a:ext cx="825" cy="342674"/>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xnSp macro="">
        <xdr:nvCxnSpPr>
          <xdr:cNvPr id="10" name="Line 369"/>
          <xdr:cNvCxnSpPr/>
        </xdr:nvCxnSpPr>
        <xdr:spPr bwMode="auto">
          <a:xfrm>
            <a:off x="228649" y="343494"/>
            <a:ext cx="5485914" cy="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sp macro="" textlink="">
        <xdr:nvSpPr>
          <xdr:cNvPr id="11" name="Text Box 370"/>
          <xdr:cNvSpPr txBox="1">
            <a:spLocks noChangeArrowheads="1"/>
          </xdr:cNvSpPr>
        </xdr:nvSpPr>
        <xdr:spPr bwMode="auto">
          <a:xfrm>
            <a:off x="2781057" y="257769"/>
            <a:ext cx="571209" cy="2287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0" marR="0" algn="just">
              <a:lnSpc>
                <a:spcPct val="200000"/>
              </a:lnSpc>
              <a:spcBef>
                <a:spcPts val="0"/>
              </a:spcBef>
              <a:spcAft>
                <a:spcPts val="0"/>
              </a:spcAft>
            </a:pPr>
            <a:r>
              <a:rPr lang="en-US" sz="1200">
                <a:effectLst/>
                <a:latin typeface="Times New Roman" panose="02020603050405020304" pitchFamily="18" charset="0"/>
                <a:ea typeface="Times New Roman" panose="02020603050405020304" pitchFamily="18" charset="0"/>
              </a:rPr>
              <a:t>$2K</a:t>
            </a:r>
          </a:p>
        </xdr:txBody>
      </xdr:sp>
      <xdr:cxnSp macro="">
        <xdr:nvCxnSpPr>
          <xdr:cNvPr id="12" name="Line 371"/>
          <xdr:cNvCxnSpPr/>
        </xdr:nvCxnSpPr>
        <xdr:spPr bwMode="auto">
          <a:xfrm flipV="1">
            <a:off x="685946" y="114772"/>
            <a:ext cx="0" cy="228723"/>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type="triangle" w="med" len="med"/>
              </a14:hiddenLine>
            </a:ext>
            <a:ext uri="{AF507438-7753-43E0-B8FC-AC1667EBCBE1}">
              <a14:hiddenEffects xmlns:a14="http://schemas.microsoft.com/office/drawing/2010/main">
                <a:effectLst/>
              </a14:hiddenEffects>
            </a:ext>
          </a:extLst>
        </xdr:spPr>
      </xdr:cxnSp>
      <xdr:cxnSp macro="">
        <xdr:nvCxnSpPr>
          <xdr:cNvPr id="13" name="Line 372"/>
          <xdr:cNvCxnSpPr/>
        </xdr:nvCxnSpPr>
        <xdr:spPr bwMode="auto">
          <a:xfrm flipV="1">
            <a:off x="685946" y="114772"/>
            <a:ext cx="0" cy="228723"/>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type="triangle" w="med" len="med"/>
              </a14:hiddenLine>
            </a:ext>
            <a:ext uri="{AF507438-7753-43E0-B8FC-AC1667EBCBE1}">
              <a14:hiddenEffects xmlns:a14="http://schemas.microsoft.com/office/drawing/2010/main">
                <a:effectLst/>
              </a14:hiddenEffects>
            </a:ext>
          </a:extLst>
        </xdr:spPr>
      </xdr:cxnSp>
      <xdr:cxnSp macro="">
        <xdr:nvCxnSpPr>
          <xdr:cNvPr id="14" name="Line 373"/>
          <xdr:cNvCxnSpPr/>
        </xdr:nvCxnSpPr>
        <xdr:spPr bwMode="auto">
          <a:xfrm flipV="1">
            <a:off x="685946" y="114772"/>
            <a:ext cx="825" cy="228723"/>
          </a:xfrm>
          <a:prstGeom prst="line">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5" name="Line 374"/>
          <xdr:cNvCxnSpPr/>
        </xdr:nvCxnSpPr>
        <xdr:spPr bwMode="auto">
          <a:xfrm flipV="1">
            <a:off x="5714563" y="114772"/>
            <a:ext cx="1651" cy="228723"/>
          </a:xfrm>
          <a:prstGeom prst="line">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6" name="Line 375"/>
          <xdr:cNvCxnSpPr/>
        </xdr:nvCxnSpPr>
        <xdr:spPr bwMode="auto">
          <a:xfrm>
            <a:off x="685946" y="114771"/>
            <a:ext cx="5028617"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cxnSp>
      <xdr:sp macro="" textlink="">
        <xdr:nvSpPr>
          <xdr:cNvPr id="17" name="Text Box 376"/>
          <xdr:cNvSpPr txBox="1">
            <a:spLocks noChangeArrowheads="1"/>
          </xdr:cNvSpPr>
        </xdr:nvSpPr>
        <xdr:spPr bwMode="auto">
          <a:xfrm>
            <a:off x="2171749" y="-47154"/>
            <a:ext cx="457297" cy="228723"/>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14:hiddenEffects>
            </a:ext>
          </a:extLst>
        </xdr:spPr>
        <xdr:txBody>
          <a:bodyPr rot="0" vert="horz" wrap="square" lIns="91440" tIns="45720" rIns="91440" bIns="45720" anchor="t" anchorCtr="0" upright="1">
            <a:noAutofit/>
          </a:bodyPr>
          <a:lstStyle/>
          <a:p>
            <a:pPr marL="0" marR="0" algn="just">
              <a:lnSpc>
                <a:spcPct val="200000"/>
              </a:lnSpc>
              <a:spcBef>
                <a:spcPts val="0"/>
              </a:spcBef>
              <a:spcAft>
                <a:spcPts val="0"/>
              </a:spcAft>
            </a:pPr>
            <a:r>
              <a:rPr lang="en-US" sz="1200">
                <a:effectLst/>
                <a:latin typeface="Times New Roman" panose="02020603050405020304" pitchFamily="18" charset="0"/>
                <a:ea typeface="Times New Roman" panose="02020603050405020304" pitchFamily="18" charset="0"/>
              </a:rPr>
              <a:t>$1K</a:t>
            </a:r>
          </a:p>
        </xdr:txBody>
      </xdr:sp>
      <xdr:cxnSp macro="">
        <xdr:nvCxnSpPr>
          <xdr:cNvPr id="18" name="Line 377"/>
          <xdr:cNvCxnSpPr/>
        </xdr:nvCxnSpPr>
        <xdr:spPr bwMode="auto">
          <a:xfrm>
            <a:off x="228649" y="686169"/>
            <a:ext cx="5485914" cy="820"/>
          </a:xfrm>
          <a:prstGeom prst="line">
            <a:avLst/>
          </a:prstGeom>
          <a:noFill/>
          <a:ln w="571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9" name="Line 378"/>
          <xdr:cNvCxnSpPr/>
        </xdr:nvCxnSpPr>
        <xdr:spPr bwMode="auto">
          <a:xfrm>
            <a:off x="685946" y="114771"/>
            <a:ext cx="5028617"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cxnSp>
      <xdr:cxnSp macro="">
        <xdr:nvCxnSpPr>
          <xdr:cNvPr id="20" name="Line 379"/>
          <xdr:cNvCxnSpPr/>
        </xdr:nvCxnSpPr>
        <xdr:spPr bwMode="auto">
          <a:xfrm>
            <a:off x="685946" y="114771"/>
            <a:ext cx="5028617"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cxnSp>
      <xdr:cxnSp macro="">
        <xdr:nvCxnSpPr>
          <xdr:cNvPr id="21" name="Line 380"/>
          <xdr:cNvCxnSpPr/>
        </xdr:nvCxnSpPr>
        <xdr:spPr bwMode="auto">
          <a:xfrm>
            <a:off x="685946" y="114771"/>
            <a:ext cx="5028617" cy="82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2" name="Line 382"/>
          <xdr:cNvCxnSpPr/>
        </xdr:nvCxnSpPr>
        <xdr:spPr bwMode="auto">
          <a:xfrm>
            <a:off x="228649" y="2170818"/>
            <a:ext cx="457297"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type="triangle" w="med" len="med"/>
              </a14:hiddenLine>
            </a:ext>
            <a:ext uri="{AF507438-7753-43E0-B8FC-AC1667EBCBE1}">
              <a14:hiddenEffects xmlns:a14="http://schemas.microsoft.com/office/drawing/2010/main">
                <a:effectLst/>
              </a14:hiddenEffects>
            </a:ext>
          </a:extLst>
        </xdr:spPr>
      </xdr:cxnSp>
      <xdr:cxnSp macro="">
        <xdr:nvCxnSpPr>
          <xdr:cNvPr id="23" name="Line 384"/>
          <xdr:cNvCxnSpPr/>
        </xdr:nvCxnSpPr>
        <xdr:spPr bwMode="auto">
          <a:xfrm flipV="1">
            <a:off x="228649" y="1714192"/>
            <a:ext cx="457297" cy="1640"/>
          </a:xfrm>
          <a:prstGeom prst="line">
            <a:avLst/>
          </a:prstGeom>
          <a:noFill/>
          <a:ln w="9525">
            <a:solidFill>
              <a:srgbClr val="000000"/>
            </a:solidFill>
            <a:round/>
            <a:headEnd type="triangle" w="med" len="me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4" name="Line 385"/>
          <xdr:cNvCxnSpPr/>
        </xdr:nvCxnSpPr>
        <xdr:spPr bwMode="auto">
          <a:xfrm>
            <a:off x="685946" y="2056867"/>
            <a:ext cx="5028617"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type="triangle" w="med" len="med"/>
              </a14:hiddenLine>
            </a:ext>
            <a:ext uri="{AF507438-7753-43E0-B8FC-AC1667EBCBE1}">
              <a14:hiddenEffects xmlns:a14="http://schemas.microsoft.com/office/drawing/2010/main">
                <a:effectLst/>
              </a14:hiddenEffects>
            </a:ext>
          </a:extLst>
        </xdr:spPr>
      </xdr:cxnSp>
      <xdr:cxnSp macro="">
        <xdr:nvCxnSpPr>
          <xdr:cNvPr id="25" name="Line 386"/>
          <xdr:cNvCxnSpPr/>
        </xdr:nvCxnSpPr>
        <xdr:spPr bwMode="auto">
          <a:xfrm>
            <a:off x="685946" y="1714192"/>
            <a:ext cx="4914706" cy="820"/>
          </a:xfrm>
          <a:prstGeom prst="line">
            <a:avLst/>
          </a:prstGeom>
          <a:noFill/>
          <a:ln w="9525">
            <a:solidFill>
              <a:srgbClr val="000000"/>
            </a:solidFill>
            <a:round/>
            <a:headEnd type="triangle" w="med" len="me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26" name="Text Box 387"/>
          <xdr:cNvSpPr txBox="1">
            <a:spLocks noChangeArrowheads="1"/>
          </xdr:cNvSpPr>
        </xdr:nvSpPr>
        <xdr:spPr bwMode="auto">
          <a:xfrm>
            <a:off x="276274" y="1598267"/>
            <a:ext cx="457297" cy="229543"/>
          </a:xfrm>
          <a:prstGeom prst="rect">
            <a:avLst/>
          </a:prstGeom>
          <a:no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91440" tIns="45720" rIns="91440" bIns="45720" anchor="t" anchorCtr="0" upright="1">
            <a:noAutofit/>
          </a:bodyPr>
          <a:lstStyle/>
          <a:p>
            <a:pPr marL="0" marR="0" algn="just">
              <a:lnSpc>
                <a:spcPct val="200000"/>
              </a:lnSpc>
              <a:spcBef>
                <a:spcPts val="0"/>
              </a:spcBef>
              <a:spcAft>
                <a:spcPts val="0"/>
              </a:spcAft>
            </a:pPr>
            <a:r>
              <a:rPr lang="en-US" sz="1200">
                <a:effectLst/>
                <a:latin typeface="Times New Roman" panose="02020603050405020304" pitchFamily="18" charset="0"/>
                <a:ea typeface="Times New Roman" panose="02020603050405020304" pitchFamily="18" charset="0"/>
              </a:rPr>
              <a:t>5Y</a:t>
            </a:r>
          </a:p>
        </xdr:txBody>
      </xdr:sp>
      <xdr:sp macro="" textlink="">
        <xdr:nvSpPr>
          <xdr:cNvPr id="27" name="Rectangle 26"/>
          <xdr:cNvSpPr>
            <a:spLocks noChangeArrowheads="1"/>
          </xdr:cNvSpPr>
        </xdr:nvSpPr>
        <xdr:spPr bwMode="auto">
          <a:xfrm>
            <a:off x="2266562" y="1571317"/>
            <a:ext cx="1144068" cy="228723"/>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14:hiddenEffects>
            </a:ext>
          </a:extLst>
        </xdr:spPr>
        <xdr:txBody>
          <a:bodyPr rot="0" vert="horz" wrap="square" lIns="91440" tIns="45720" rIns="91440" bIns="45720" anchor="t" anchorCtr="0" upright="1">
            <a:noAutofit/>
          </a:bodyPr>
          <a:lstStyle/>
          <a:p>
            <a:pPr marL="0" marR="0" algn="just">
              <a:lnSpc>
                <a:spcPct val="200000"/>
              </a:lnSpc>
              <a:spcBef>
                <a:spcPts val="0"/>
              </a:spcBef>
              <a:spcAft>
                <a:spcPts val="0"/>
              </a:spcAft>
            </a:pPr>
            <a:r>
              <a:rPr lang="en-US" sz="1200">
                <a:effectLst/>
                <a:latin typeface="Times New Roman" panose="02020603050405020304" pitchFamily="18" charset="0"/>
                <a:ea typeface="Times New Roman" panose="02020603050405020304" pitchFamily="18" charset="0"/>
              </a:rPr>
              <a:t>50 Years</a:t>
            </a:r>
          </a:p>
        </xdr:txBody>
      </xdr:sp>
      <xdr:sp macro="" textlink="">
        <xdr:nvSpPr>
          <xdr:cNvPr id="28" name="Text Box 363"/>
          <xdr:cNvSpPr txBox="1">
            <a:spLocks noChangeArrowheads="1"/>
          </xdr:cNvSpPr>
        </xdr:nvSpPr>
        <xdr:spPr bwMode="auto">
          <a:xfrm>
            <a:off x="561684" y="971345"/>
            <a:ext cx="457297" cy="343494"/>
          </a:xfrm>
          <a:prstGeom prst="rect">
            <a:avLst/>
          </a:prstGeom>
          <a:no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0" marR="0" algn="just">
              <a:lnSpc>
                <a:spcPct val="200000"/>
              </a:lnSpc>
              <a:spcBef>
                <a:spcPts val="0"/>
              </a:spcBef>
              <a:spcAft>
                <a:spcPts val="0"/>
              </a:spcAft>
            </a:pPr>
            <a:r>
              <a:rPr lang="en-US" sz="1200">
                <a:effectLst/>
                <a:latin typeface="Times New Roman" panose="02020603050405020304" pitchFamily="18" charset="0"/>
                <a:ea typeface="Times New Roman" panose="02020603050405020304" pitchFamily="18" charset="0"/>
              </a:rPr>
              <a:t>$4K</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76199</xdr:colOff>
      <xdr:row>14</xdr:row>
      <xdr:rowOff>152400</xdr:rowOff>
    </xdr:from>
    <xdr:to>
      <xdr:col>26</xdr:col>
      <xdr:colOff>542924</xdr:colOff>
      <xdr:row>41</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J43"/>
  <sheetViews>
    <sheetView tabSelected="1" zoomScale="85" zoomScaleNormal="85" workbookViewId="0">
      <selection activeCell="B40" sqref="B40"/>
    </sheetView>
  </sheetViews>
  <sheetFormatPr defaultRowHeight="15" x14ac:dyDescent="0.25"/>
  <cols>
    <col min="1" max="1" width="23" customWidth="1"/>
    <col min="2" max="2" width="11.28515625" customWidth="1"/>
    <col min="3" max="3" width="11.7109375" customWidth="1"/>
    <col min="5" max="5" width="10" customWidth="1"/>
    <col min="10" max="10" width="14.7109375" customWidth="1"/>
  </cols>
  <sheetData>
    <row r="2" spans="2:10" ht="28.5" x14ac:dyDescent="0.45">
      <c r="B2" s="11" t="s">
        <v>35</v>
      </c>
    </row>
    <row r="3" spans="2:10" ht="15" customHeight="1" x14ac:dyDescent="0.25">
      <c r="B3" s="119" t="s">
        <v>36</v>
      </c>
      <c r="C3" s="119"/>
      <c r="D3" s="119"/>
      <c r="E3" s="119"/>
      <c r="F3" s="119"/>
      <c r="G3" s="119"/>
      <c r="H3" s="119"/>
      <c r="I3" s="119"/>
      <c r="J3" s="119"/>
    </row>
    <row r="4" spans="2:10" x14ac:dyDescent="0.25">
      <c r="B4" s="119"/>
      <c r="C4" s="119"/>
      <c r="D4" s="119"/>
      <c r="E4" s="119"/>
      <c r="F4" s="119"/>
      <c r="G4" s="119"/>
      <c r="H4" s="119"/>
      <c r="I4" s="119"/>
      <c r="J4" s="119"/>
    </row>
    <row r="5" spans="2:10" x14ac:dyDescent="0.25">
      <c r="B5" s="119"/>
      <c r="C5" s="119"/>
      <c r="D5" s="119"/>
      <c r="E5" s="119"/>
      <c r="F5" s="119"/>
      <c r="G5" s="119"/>
      <c r="H5" s="119"/>
      <c r="I5" s="119"/>
      <c r="J5" s="119"/>
    </row>
    <row r="6" spans="2:10" x14ac:dyDescent="0.25">
      <c r="B6" s="119" t="s">
        <v>54</v>
      </c>
      <c r="C6" s="119"/>
      <c r="D6" s="119"/>
      <c r="E6" s="119"/>
      <c r="F6" s="119"/>
      <c r="G6" s="119"/>
      <c r="H6" s="119"/>
      <c r="I6" s="119"/>
      <c r="J6" s="119"/>
    </row>
    <row r="7" spans="2:10" x14ac:dyDescent="0.25">
      <c r="B7" s="14"/>
      <c r="C7" s="14"/>
      <c r="D7" s="14"/>
      <c r="E7" s="14"/>
      <c r="F7" s="14"/>
      <c r="G7" s="14"/>
      <c r="H7" s="14"/>
      <c r="I7" s="14"/>
      <c r="J7" s="14"/>
    </row>
    <row r="8" spans="2:10" x14ac:dyDescent="0.25">
      <c r="B8" s="17" t="s">
        <v>51</v>
      </c>
      <c r="C8" s="14"/>
      <c r="D8" s="14"/>
      <c r="E8" s="14"/>
      <c r="F8" s="14"/>
      <c r="G8" s="14"/>
      <c r="H8" s="14"/>
      <c r="I8" s="14"/>
      <c r="J8" s="14"/>
    </row>
    <row r="9" spans="2:10" x14ac:dyDescent="0.25">
      <c r="B9" s="4" t="s">
        <v>40</v>
      </c>
      <c r="C9" s="9">
        <v>0.25</v>
      </c>
      <c r="D9" t="s">
        <v>37</v>
      </c>
    </row>
    <row r="10" spans="2:10" x14ac:dyDescent="0.25">
      <c r="B10" t="s">
        <v>27</v>
      </c>
    </row>
    <row r="11" spans="2:10" x14ac:dyDescent="0.25">
      <c r="B11" s="4" t="s">
        <v>28</v>
      </c>
      <c r="C11" s="15">
        <v>0.06</v>
      </c>
    </row>
    <row r="12" spans="2:10" x14ac:dyDescent="0.25">
      <c r="B12" s="4" t="s">
        <v>38</v>
      </c>
      <c r="C12" s="5">
        <v>1877</v>
      </c>
    </row>
    <row r="13" spans="2:10" x14ac:dyDescent="0.25">
      <c r="B13" s="4" t="s">
        <v>39</v>
      </c>
      <c r="C13" s="5">
        <v>2020</v>
      </c>
    </row>
    <row r="14" spans="2:10" x14ac:dyDescent="0.25">
      <c r="B14" t="s">
        <v>4</v>
      </c>
      <c r="C14" s="5">
        <f>C13-C12</f>
        <v>143</v>
      </c>
      <c r="D14" t="s">
        <v>64</v>
      </c>
    </row>
    <row r="16" spans="2:10" x14ac:dyDescent="0.25">
      <c r="B16" s="4" t="s">
        <v>170</v>
      </c>
      <c r="C16" s="7"/>
      <c r="D16" t="s">
        <v>37</v>
      </c>
      <c r="E16" t="s">
        <v>60</v>
      </c>
    </row>
    <row r="17" spans="1:10" x14ac:dyDescent="0.25">
      <c r="B17" s="4" t="s">
        <v>41</v>
      </c>
      <c r="C17" s="7"/>
    </row>
    <row r="18" spans="1:10" x14ac:dyDescent="0.25">
      <c r="B18" s="4" t="s">
        <v>42</v>
      </c>
      <c r="C18" s="8">
        <v>5100</v>
      </c>
      <c r="D18" t="s">
        <v>37</v>
      </c>
    </row>
    <row r="19" spans="1:10" x14ac:dyDescent="0.25">
      <c r="C19" s="8">
        <v>1600</v>
      </c>
      <c r="D19" t="s">
        <v>37</v>
      </c>
    </row>
    <row r="20" spans="1:10" x14ac:dyDescent="0.25">
      <c r="B20" s="4" t="s">
        <v>43</v>
      </c>
      <c r="C20" s="8">
        <v>730</v>
      </c>
      <c r="D20" t="s">
        <v>37</v>
      </c>
    </row>
    <row r="23" spans="1:10" ht="28.5" x14ac:dyDescent="0.45">
      <c r="B23" s="11" t="s">
        <v>44</v>
      </c>
    </row>
    <row r="25" spans="1:10" ht="15" customHeight="1" x14ac:dyDescent="0.25">
      <c r="A25" s="4"/>
      <c r="B25" s="119" t="s">
        <v>52</v>
      </c>
      <c r="C25" s="119"/>
      <c r="D25" s="119"/>
      <c r="E25" s="119"/>
      <c r="F25" s="119"/>
      <c r="G25" s="119"/>
      <c r="H25" s="119"/>
      <c r="I25" s="119"/>
      <c r="J25" s="119"/>
    </row>
    <row r="26" spans="1:10" x14ac:dyDescent="0.25">
      <c r="A26" s="4"/>
      <c r="B26" s="119"/>
      <c r="C26" s="119"/>
      <c r="D26" s="119"/>
      <c r="E26" s="119"/>
      <c r="F26" s="119"/>
      <c r="G26" s="119"/>
      <c r="H26" s="119"/>
      <c r="I26" s="119"/>
      <c r="J26" s="119"/>
    </row>
    <row r="27" spans="1:10" x14ac:dyDescent="0.25">
      <c r="A27" s="4"/>
      <c r="B27" s="119"/>
      <c r="C27" s="119"/>
      <c r="D27" s="119"/>
      <c r="E27" s="119"/>
      <c r="F27" s="119"/>
      <c r="G27" s="119"/>
      <c r="H27" s="119"/>
      <c r="I27" s="119"/>
      <c r="J27" s="119"/>
    </row>
    <row r="28" spans="1:10" x14ac:dyDescent="0.25">
      <c r="B28" s="119"/>
      <c r="C28" s="119"/>
      <c r="D28" s="119"/>
      <c r="E28" s="119"/>
      <c r="F28" s="119"/>
      <c r="G28" s="119"/>
      <c r="H28" s="119"/>
      <c r="I28" s="119"/>
      <c r="J28" s="119"/>
    </row>
    <row r="29" spans="1:10" x14ac:dyDescent="0.25">
      <c r="B29" s="119" t="s">
        <v>53</v>
      </c>
      <c r="C29" s="119"/>
      <c r="D29" s="119"/>
      <c r="E29" s="119"/>
      <c r="F29" s="119"/>
      <c r="G29" s="119"/>
      <c r="H29" s="119"/>
      <c r="I29" s="119"/>
      <c r="J29" s="119"/>
    </row>
    <row r="30" spans="1:10" x14ac:dyDescent="0.25">
      <c r="B30" s="14"/>
      <c r="C30" s="14"/>
      <c r="D30" s="14"/>
      <c r="E30" s="14"/>
      <c r="F30" s="14"/>
      <c r="G30" s="14"/>
      <c r="H30" s="14"/>
      <c r="I30" s="14"/>
      <c r="J30" s="14"/>
    </row>
    <row r="31" spans="1:10" x14ac:dyDescent="0.25">
      <c r="B31" s="6" t="s">
        <v>51</v>
      </c>
      <c r="C31" s="12"/>
    </row>
    <row r="32" spans="1:10" x14ac:dyDescent="0.25">
      <c r="B32" s="4" t="s">
        <v>45</v>
      </c>
      <c r="C32" s="9">
        <v>666.66</v>
      </c>
    </row>
    <row r="33" spans="2:4" x14ac:dyDescent="0.25">
      <c r="B33" t="s">
        <v>27</v>
      </c>
    </row>
    <row r="34" spans="2:4" x14ac:dyDescent="0.25">
      <c r="B34" s="4" t="s">
        <v>28</v>
      </c>
      <c r="C34" s="2">
        <v>5.5E-2</v>
      </c>
    </row>
    <row r="35" spans="2:4" x14ac:dyDescent="0.25">
      <c r="B35" s="4" t="s">
        <v>38</v>
      </c>
      <c r="C35" s="5">
        <v>1976</v>
      </c>
    </row>
    <row r="36" spans="2:4" x14ac:dyDescent="0.25">
      <c r="B36" s="4" t="s">
        <v>39</v>
      </c>
      <c r="C36" s="5">
        <v>2020</v>
      </c>
    </row>
    <row r="37" spans="2:4" x14ac:dyDescent="0.25">
      <c r="B37" t="s">
        <v>4</v>
      </c>
      <c r="C37" s="5">
        <f>C36-C35</f>
        <v>44</v>
      </c>
      <c r="D37" t="s">
        <v>64</v>
      </c>
    </row>
    <row r="39" spans="2:4" x14ac:dyDescent="0.25">
      <c r="B39" s="4" t="s">
        <v>171</v>
      </c>
      <c r="C39" s="7"/>
      <c r="D39" t="s">
        <v>60</v>
      </c>
    </row>
    <row r="40" spans="2:4" x14ac:dyDescent="0.25">
      <c r="B40" s="4" t="s">
        <v>46</v>
      </c>
      <c r="C40" s="7"/>
    </row>
    <row r="41" spans="2:4" x14ac:dyDescent="0.25">
      <c r="B41" s="4" t="s">
        <v>47</v>
      </c>
      <c r="C41" s="8">
        <v>1500</v>
      </c>
    </row>
    <row r="42" spans="2:4" x14ac:dyDescent="0.25">
      <c r="B42" s="4" t="s">
        <v>48</v>
      </c>
      <c r="C42" s="8">
        <v>2800</v>
      </c>
    </row>
    <row r="43" spans="2:4" x14ac:dyDescent="0.25">
      <c r="B43" s="4"/>
      <c r="C43" s="8"/>
    </row>
  </sheetData>
  <mergeCells count="4">
    <mergeCell ref="B3:J5"/>
    <mergeCell ref="B25:J28"/>
    <mergeCell ref="B6:J6"/>
    <mergeCell ref="B29:J29"/>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2:Q55"/>
  <sheetViews>
    <sheetView zoomScale="130" zoomScaleNormal="130" workbookViewId="0"/>
  </sheetViews>
  <sheetFormatPr defaultRowHeight="12.75" x14ac:dyDescent="0.2"/>
  <cols>
    <col min="1" max="1" width="4.42578125" style="27" customWidth="1"/>
    <col min="2" max="2" width="11.7109375" style="27" customWidth="1"/>
    <col min="3" max="3" width="11.140625" style="27" customWidth="1"/>
    <col min="4" max="4" width="16.42578125" style="27" customWidth="1"/>
    <col min="5" max="5" width="16.28515625" style="27" customWidth="1"/>
    <col min="6" max="6" width="16.42578125" style="27" customWidth="1"/>
    <col min="7" max="7" width="15.5703125" style="27" customWidth="1"/>
    <col min="8" max="8" width="9.140625" style="27"/>
    <col min="9" max="9" width="9.140625" style="28"/>
    <col min="10" max="10" width="9.85546875" style="29" customWidth="1"/>
    <col min="11" max="12" width="9.140625" style="29"/>
    <col min="13" max="13" width="7.5703125" style="29" customWidth="1"/>
    <col min="14" max="15" width="9.140625" style="29"/>
    <col min="16" max="16" width="9.140625" style="27"/>
    <col min="17" max="17" width="9.140625" style="29"/>
    <col min="18" max="257" width="9.140625" style="27"/>
    <col min="258" max="258" width="11.7109375" style="27" customWidth="1"/>
    <col min="259" max="259" width="11.140625" style="27" customWidth="1"/>
    <col min="260" max="260" width="16.42578125" style="27" customWidth="1"/>
    <col min="261" max="261" width="16.28515625" style="27" customWidth="1"/>
    <col min="262" max="262" width="16.42578125" style="27" customWidth="1"/>
    <col min="263" max="263" width="15.5703125" style="27" customWidth="1"/>
    <col min="264" max="265" width="9.140625" style="27"/>
    <col min="266" max="266" width="9.85546875" style="27" customWidth="1"/>
    <col min="267" max="268" width="9.140625" style="27"/>
    <col min="269" max="269" width="7.5703125" style="27" customWidth="1"/>
    <col min="270" max="513" width="9.140625" style="27"/>
    <col min="514" max="514" width="11.7109375" style="27" customWidth="1"/>
    <col min="515" max="515" width="11.140625" style="27" customWidth="1"/>
    <col min="516" max="516" width="16.42578125" style="27" customWidth="1"/>
    <col min="517" max="517" width="16.28515625" style="27" customWidth="1"/>
    <col min="518" max="518" width="16.42578125" style="27" customWidth="1"/>
    <col min="519" max="519" width="15.5703125" style="27" customWidth="1"/>
    <col min="520" max="521" width="9.140625" style="27"/>
    <col min="522" max="522" width="9.85546875" style="27" customWidth="1"/>
    <col min="523" max="524" width="9.140625" style="27"/>
    <col min="525" max="525" width="7.5703125" style="27" customWidth="1"/>
    <col min="526" max="769" width="9.140625" style="27"/>
    <col min="770" max="770" width="11.7109375" style="27" customWidth="1"/>
    <col min="771" max="771" width="11.140625" style="27" customWidth="1"/>
    <col min="772" max="772" width="16.42578125" style="27" customWidth="1"/>
    <col min="773" max="773" width="16.28515625" style="27" customWidth="1"/>
    <col min="774" max="774" width="16.42578125" style="27" customWidth="1"/>
    <col min="775" max="775" width="15.5703125" style="27" customWidth="1"/>
    <col min="776" max="777" width="9.140625" style="27"/>
    <col min="778" max="778" width="9.85546875" style="27" customWidth="1"/>
    <col min="779" max="780" width="9.140625" style="27"/>
    <col min="781" max="781" width="7.5703125" style="27" customWidth="1"/>
    <col min="782" max="1025" width="9.140625" style="27"/>
    <col min="1026" max="1026" width="11.7109375" style="27" customWidth="1"/>
    <col min="1027" max="1027" width="11.140625" style="27" customWidth="1"/>
    <col min="1028" max="1028" width="16.42578125" style="27" customWidth="1"/>
    <col min="1029" max="1029" width="16.28515625" style="27" customWidth="1"/>
    <col min="1030" max="1030" width="16.42578125" style="27" customWidth="1"/>
    <col min="1031" max="1031" width="15.5703125" style="27" customWidth="1"/>
    <col min="1032" max="1033" width="9.140625" style="27"/>
    <col min="1034" max="1034" width="9.85546875" style="27" customWidth="1"/>
    <col min="1035" max="1036" width="9.140625" style="27"/>
    <col min="1037" max="1037" width="7.5703125" style="27" customWidth="1"/>
    <col min="1038" max="1281" width="9.140625" style="27"/>
    <col min="1282" max="1282" width="11.7109375" style="27" customWidth="1"/>
    <col min="1283" max="1283" width="11.140625" style="27" customWidth="1"/>
    <col min="1284" max="1284" width="16.42578125" style="27" customWidth="1"/>
    <col min="1285" max="1285" width="16.28515625" style="27" customWidth="1"/>
    <col min="1286" max="1286" width="16.42578125" style="27" customWidth="1"/>
    <col min="1287" max="1287" width="15.5703125" style="27" customWidth="1"/>
    <col min="1288" max="1289" width="9.140625" style="27"/>
    <col min="1290" max="1290" width="9.85546875" style="27" customWidth="1"/>
    <col min="1291" max="1292" width="9.140625" style="27"/>
    <col min="1293" max="1293" width="7.5703125" style="27" customWidth="1"/>
    <col min="1294" max="1537" width="9.140625" style="27"/>
    <col min="1538" max="1538" width="11.7109375" style="27" customWidth="1"/>
    <col min="1539" max="1539" width="11.140625" style="27" customWidth="1"/>
    <col min="1540" max="1540" width="16.42578125" style="27" customWidth="1"/>
    <col min="1541" max="1541" width="16.28515625" style="27" customWidth="1"/>
    <col min="1542" max="1542" width="16.42578125" style="27" customWidth="1"/>
    <col min="1543" max="1543" width="15.5703125" style="27" customWidth="1"/>
    <col min="1544" max="1545" width="9.140625" style="27"/>
    <col min="1546" max="1546" width="9.85546875" style="27" customWidth="1"/>
    <col min="1547" max="1548" width="9.140625" style="27"/>
    <col min="1549" max="1549" width="7.5703125" style="27" customWidth="1"/>
    <col min="1550" max="1793" width="9.140625" style="27"/>
    <col min="1794" max="1794" width="11.7109375" style="27" customWidth="1"/>
    <col min="1795" max="1795" width="11.140625" style="27" customWidth="1"/>
    <col min="1796" max="1796" width="16.42578125" style="27" customWidth="1"/>
    <col min="1797" max="1797" width="16.28515625" style="27" customWidth="1"/>
    <col min="1798" max="1798" width="16.42578125" style="27" customWidth="1"/>
    <col min="1799" max="1799" width="15.5703125" style="27" customWidth="1"/>
    <col min="1800" max="1801" width="9.140625" style="27"/>
    <col min="1802" max="1802" width="9.85546875" style="27" customWidth="1"/>
    <col min="1803" max="1804" width="9.140625" style="27"/>
    <col min="1805" max="1805" width="7.5703125" style="27" customWidth="1"/>
    <col min="1806" max="2049" width="9.140625" style="27"/>
    <col min="2050" max="2050" width="11.7109375" style="27" customWidth="1"/>
    <col min="2051" max="2051" width="11.140625" style="27" customWidth="1"/>
    <col min="2052" max="2052" width="16.42578125" style="27" customWidth="1"/>
    <col min="2053" max="2053" width="16.28515625" style="27" customWidth="1"/>
    <col min="2054" max="2054" width="16.42578125" style="27" customWidth="1"/>
    <col min="2055" max="2055" width="15.5703125" style="27" customWidth="1"/>
    <col min="2056" max="2057" width="9.140625" style="27"/>
    <col min="2058" max="2058" width="9.85546875" style="27" customWidth="1"/>
    <col min="2059" max="2060" width="9.140625" style="27"/>
    <col min="2061" max="2061" width="7.5703125" style="27" customWidth="1"/>
    <col min="2062" max="2305" width="9.140625" style="27"/>
    <col min="2306" max="2306" width="11.7109375" style="27" customWidth="1"/>
    <col min="2307" max="2307" width="11.140625" style="27" customWidth="1"/>
    <col min="2308" max="2308" width="16.42578125" style="27" customWidth="1"/>
    <col min="2309" max="2309" width="16.28515625" style="27" customWidth="1"/>
    <col min="2310" max="2310" width="16.42578125" style="27" customWidth="1"/>
    <col min="2311" max="2311" width="15.5703125" style="27" customWidth="1"/>
    <col min="2312" max="2313" width="9.140625" style="27"/>
    <col min="2314" max="2314" width="9.85546875" style="27" customWidth="1"/>
    <col min="2315" max="2316" width="9.140625" style="27"/>
    <col min="2317" max="2317" width="7.5703125" style="27" customWidth="1"/>
    <col min="2318" max="2561" width="9.140625" style="27"/>
    <col min="2562" max="2562" width="11.7109375" style="27" customWidth="1"/>
    <col min="2563" max="2563" width="11.140625" style="27" customWidth="1"/>
    <col min="2564" max="2564" width="16.42578125" style="27" customWidth="1"/>
    <col min="2565" max="2565" width="16.28515625" style="27" customWidth="1"/>
    <col min="2566" max="2566" width="16.42578125" style="27" customWidth="1"/>
    <col min="2567" max="2567" width="15.5703125" style="27" customWidth="1"/>
    <col min="2568" max="2569" width="9.140625" style="27"/>
    <col min="2570" max="2570" width="9.85546875" style="27" customWidth="1"/>
    <col min="2571" max="2572" width="9.140625" style="27"/>
    <col min="2573" max="2573" width="7.5703125" style="27" customWidth="1"/>
    <col min="2574" max="2817" width="9.140625" style="27"/>
    <col min="2818" max="2818" width="11.7109375" style="27" customWidth="1"/>
    <col min="2819" max="2819" width="11.140625" style="27" customWidth="1"/>
    <col min="2820" max="2820" width="16.42578125" style="27" customWidth="1"/>
    <col min="2821" max="2821" width="16.28515625" style="27" customWidth="1"/>
    <col min="2822" max="2822" width="16.42578125" style="27" customWidth="1"/>
    <col min="2823" max="2823" width="15.5703125" style="27" customWidth="1"/>
    <col min="2824" max="2825" width="9.140625" style="27"/>
    <col min="2826" max="2826" width="9.85546875" style="27" customWidth="1"/>
    <col min="2827" max="2828" width="9.140625" style="27"/>
    <col min="2829" max="2829" width="7.5703125" style="27" customWidth="1"/>
    <col min="2830" max="3073" width="9.140625" style="27"/>
    <col min="3074" max="3074" width="11.7109375" style="27" customWidth="1"/>
    <col min="3075" max="3075" width="11.140625" style="27" customWidth="1"/>
    <col min="3076" max="3076" width="16.42578125" style="27" customWidth="1"/>
    <col min="3077" max="3077" width="16.28515625" style="27" customWidth="1"/>
    <col min="3078" max="3078" width="16.42578125" style="27" customWidth="1"/>
    <col min="3079" max="3079" width="15.5703125" style="27" customWidth="1"/>
    <col min="3080" max="3081" width="9.140625" style="27"/>
    <col min="3082" max="3082" width="9.85546875" style="27" customWidth="1"/>
    <col min="3083" max="3084" width="9.140625" style="27"/>
    <col min="3085" max="3085" width="7.5703125" style="27" customWidth="1"/>
    <col min="3086" max="3329" width="9.140625" style="27"/>
    <col min="3330" max="3330" width="11.7109375" style="27" customWidth="1"/>
    <col min="3331" max="3331" width="11.140625" style="27" customWidth="1"/>
    <col min="3332" max="3332" width="16.42578125" style="27" customWidth="1"/>
    <col min="3333" max="3333" width="16.28515625" style="27" customWidth="1"/>
    <col min="3334" max="3334" width="16.42578125" style="27" customWidth="1"/>
    <col min="3335" max="3335" width="15.5703125" style="27" customWidth="1"/>
    <col min="3336" max="3337" width="9.140625" style="27"/>
    <col min="3338" max="3338" width="9.85546875" style="27" customWidth="1"/>
    <col min="3339" max="3340" width="9.140625" style="27"/>
    <col min="3341" max="3341" width="7.5703125" style="27" customWidth="1"/>
    <col min="3342" max="3585" width="9.140625" style="27"/>
    <col min="3586" max="3586" width="11.7109375" style="27" customWidth="1"/>
    <col min="3587" max="3587" width="11.140625" style="27" customWidth="1"/>
    <col min="3588" max="3588" width="16.42578125" style="27" customWidth="1"/>
    <col min="3589" max="3589" width="16.28515625" style="27" customWidth="1"/>
    <col min="3590" max="3590" width="16.42578125" style="27" customWidth="1"/>
    <col min="3591" max="3591" width="15.5703125" style="27" customWidth="1"/>
    <col min="3592" max="3593" width="9.140625" style="27"/>
    <col min="3594" max="3594" width="9.85546875" style="27" customWidth="1"/>
    <col min="3595" max="3596" width="9.140625" style="27"/>
    <col min="3597" max="3597" width="7.5703125" style="27" customWidth="1"/>
    <col min="3598" max="3841" width="9.140625" style="27"/>
    <col min="3842" max="3842" width="11.7109375" style="27" customWidth="1"/>
    <col min="3843" max="3843" width="11.140625" style="27" customWidth="1"/>
    <col min="3844" max="3844" width="16.42578125" style="27" customWidth="1"/>
    <col min="3845" max="3845" width="16.28515625" style="27" customWidth="1"/>
    <col min="3846" max="3846" width="16.42578125" style="27" customWidth="1"/>
    <col min="3847" max="3847" width="15.5703125" style="27" customWidth="1"/>
    <col min="3848" max="3849" width="9.140625" style="27"/>
    <col min="3850" max="3850" width="9.85546875" style="27" customWidth="1"/>
    <col min="3851" max="3852" width="9.140625" style="27"/>
    <col min="3853" max="3853" width="7.5703125" style="27" customWidth="1"/>
    <col min="3854" max="4097" width="9.140625" style="27"/>
    <col min="4098" max="4098" width="11.7109375" style="27" customWidth="1"/>
    <col min="4099" max="4099" width="11.140625" style="27" customWidth="1"/>
    <col min="4100" max="4100" width="16.42578125" style="27" customWidth="1"/>
    <col min="4101" max="4101" width="16.28515625" style="27" customWidth="1"/>
    <col min="4102" max="4102" width="16.42578125" style="27" customWidth="1"/>
    <col min="4103" max="4103" width="15.5703125" style="27" customWidth="1"/>
    <col min="4104" max="4105" width="9.140625" style="27"/>
    <col min="4106" max="4106" width="9.85546875" style="27" customWidth="1"/>
    <col min="4107" max="4108" width="9.140625" style="27"/>
    <col min="4109" max="4109" width="7.5703125" style="27" customWidth="1"/>
    <col min="4110" max="4353" width="9.140625" style="27"/>
    <col min="4354" max="4354" width="11.7109375" style="27" customWidth="1"/>
    <col min="4355" max="4355" width="11.140625" style="27" customWidth="1"/>
    <col min="4356" max="4356" width="16.42578125" style="27" customWidth="1"/>
    <col min="4357" max="4357" width="16.28515625" style="27" customWidth="1"/>
    <col min="4358" max="4358" width="16.42578125" style="27" customWidth="1"/>
    <col min="4359" max="4359" width="15.5703125" style="27" customWidth="1"/>
    <col min="4360" max="4361" width="9.140625" style="27"/>
    <col min="4362" max="4362" width="9.85546875" style="27" customWidth="1"/>
    <col min="4363" max="4364" width="9.140625" style="27"/>
    <col min="4365" max="4365" width="7.5703125" style="27" customWidth="1"/>
    <col min="4366" max="4609" width="9.140625" style="27"/>
    <col min="4610" max="4610" width="11.7109375" style="27" customWidth="1"/>
    <col min="4611" max="4611" width="11.140625" style="27" customWidth="1"/>
    <col min="4612" max="4612" width="16.42578125" style="27" customWidth="1"/>
    <col min="4613" max="4613" width="16.28515625" style="27" customWidth="1"/>
    <col min="4614" max="4614" width="16.42578125" style="27" customWidth="1"/>
    <col min="4615" max="4615" width="15.5703125" style="27" customWidth="1"/>
    <col min="4616" max="4617" width="9.140625" style="27"/>
    <col min="4618" max="4618" width="9.85546875" style="27" customWidth="1"/>
    <col min="4619" max="4620" width="9.140625" style="27"/>
    <col min="4621" max="4621" width="7.5703125" style="27" customWidth="1"/>
    <col min="4622" max="4865" width="9.140625" style="27"/>
    <col min="4866" max="4866" width="11.7109375" style="27" customWidth="1"/>
    <col min="4867" max="4867" width="11.140625" style="27" customWidth="1"/>
    <col min="4868" max="4868" width="16.42578125" style="27" customWidth="1"/>
    <col min="4869" max="4869" width="16.28515625" style="27" customWidth="1"/>
    <col min="4870" max="4870" width="16.42578125" style="27" customWidth="1"/>
    <col min="4871" max="4871" width="15.5703125" style="27" customWidth="1"/>
    <col min="4872" max="4873" width="9.140625" style="27"/>
    <col min="4874" max="4874" width="9.85546875" style="27" customWidth="1"/>
    <col min="4875" max="4876" width="9.140625" style="27"/>
    <col min="4877" max="4877" width="7.5703125" style="27" customWidth="1"/>
    <col min="4878" max="5121" width="9.140625" style="27"/>
    <col min="5122" max="5122" width="11.7109375" style="27" customWidth="1"/>
    <col min="5123" max="5123" width="11.140625" style="27" customWidth="1"/>
    <col min="5124" max="5124" width="16.42578125" style="27" customWidth="1"/>
    <col min="5125" max="5125" width="16.28515625" style="27" customWidth="1"/>
    <col min="5126" max="5126" width="16.42578125" style="27" customWidth="1"/>
    <col min="5127" max="5127" width="15.5703125" style="27" customWidth="1"/>
    <col min="5128" max="5129" width="9.140625" style="27"/>
    <col min="5130" max="5130" width="9.85546875" style="27" customWidth="1"/>
    <col min="5131" max="5132" width="9.140625" style="27"/>
    <col min="5133" max="5133" width="7.5703125" style="27" customWidth="1"/>
    <col min="5134" max="5377" width="9.140625" style="27"/>
    <col min="5378" max="5378" width="11.7109375" style="27" customWidth="1"/>
    <col min="5379" max="5379" width="11.140625" style="27" customWidth="1"/>
    <col min="5380" max="5380" width="16.42578125" style="27" customWidth="1"/>
    <col min="5381" max="5381" width="16.28515625" style="27" customWidth="1"/>
    <col min="5382" max="5382" width="16.42578125" style="27" customWidth="1"/>
    <col min="5383" max="5383" width="15.5703125" style="27" customWidth="1"/>
    <col min="5384" max="5385" width="9.140625" style="27"/>
    <col min="5386" max="5386" width="9.85546875" style="27" customWidth="1"/>
    <col min="5387" max="5388" width="9.140625" style="27"/>
    <col min="5389" max="5389" width="7.5703125" style="27" customWidth="1"/>
    <col min="5390" max="5633" width="9.140625" style="27"/>
    <col min="5634" max="5634" width="11.7109375" style="27" customWidth="1"/>
    <col min="5635" max="5635" width="11.140625" style="27" customWidth="1"/>
    <col min="5636" max="5636" width="16.42578125" style="27" customWidth="1"/>
    <col min="5637" max="5637" width="16.28515625" style="27" customWidth="1"/>
    <col min="5638" max="5638" width="16.42578125" style="27" customWidth="1"/>
    <col min="5639" max="5639" width="15.5703125" style="27" customWidth="1"/>
    <col min="5640" max="5641" width="9.140625" style="27"/>
    <col min="5642" max="5642" width="9.85546875" style="27" customWidth="1"/>
    <col min="5643" max="5644" width="9.140625" style="27"/>
    <col min="5645" max="5645" width="7.5703125" style="27" customWidth="1"/>
    <col min="5646" max="5889" width="9.140625" style="27"/>
    <col min="5890" max="5890" width="11.7109375" style="27" customWidth="1"/>
    <col min="5891" max="5891" width="11.140625" style="27" customWidth="1"/>
    <col min="5892" max="5892" width="16.42578125" style="27" customWidth="1"/>
    <col min="5893" max="5893" width="16.28515625" style="27" customWidth="1"/>
    <col min="5894" max="5894" width="16.42578125" style="27" customWidth="1"/>
    <col min="5895" max="5895" width="15.5703125" style="27" customWidth="1"/>
    <col min="5896" max="5897" width="9.140625" style="27"/>
    <col min="5898" max="5898" width="9.85546875" style="27" customWidth="1"/>
    <col min="5899" max="5900" width="9.140625" style="27"/>
    <col min="5901" max="5901" width="7.5703125" style="27" customWidth="1"/>
    <col min="5902" max="6145" width="9.140625" style="27"/>
    <col min="6146" max="6146" width="11.7109375" style="27" customWidth="1"/>
    <col min="6147" max="6147" width="11.140625" style="27" customWidth="1"/>
    <col min="6148" max="6148" width="16.42578125" style="27" customWidth="1"/>
    <col min="6149" max="6149" width="16.28515625" style="27" customWidth="1"/>
    <col min="6150" max="6150" width="16.42578125" style="27" customWidth="1"/>
    <col min="6151" max="6151" width="15.5703125" style="27" customWidth="1"/>
    <col min="6152" max="6153" width="9.140625" style="27"/>
    <col min="6154" max="6154" width="9.85546875" style="27" customWidth="1"/>
    <col min="6155" max="6156" width="9.140625" style="27"/>
    <col min="6157" max="6157" width="7.5703125" style="27" customWidth="1"/>
    <col min="6158" max="6401" width="9.140625" style="27"/>
    <col min="6402" max="6402" width="11.7109375" style="27" customWidth="1"/>
    <col min="6403" max="6403" width="11.140625" style="27" customWidth="1"/>
    <col min="6404" max="6404" width="16.42578125" style="27" customWidth="1"/>
    <col min="6405" max="6405" width="16.28515625" style="27" customWidth="1"/>
    <col min="6406" max="6406" width="16.42578125" style="27" customWidth="1"/>
    <col min="6407" max="6407" width="15.5703125" style="27" customWidth="1"/>
    <col min="6408" max="6409" width="9.140625" style="27"/>
    <col min="6410" max="6410" width="9.85546875" style="27" customWidth="1"/>
    <col min="6411" max="6412" width="9.140625" style="27"/>
    <col min="6413" max="6413" width="7.5703125" style="27" customWidth="1"/>
    <col min="6414" max="6657" width="9.140625" style="27"/>
    <col min="6658" max="6658" width="11.7109375" style="27" customWidth="1"/>
    <col min="6659" max="6659" width="11.140625" style="27" customWidth="1"/>
    <col min="6660" max="6660" width="16.42578125" style="27" customWidth="1"/>
    <col min="6661" max="6661" width="16.28515625" style="27" customWidth="1"/>
    <col min="6662" max="6662" width="16.42578125" style="27" customWidth="1"/>
    <col min="6663" max="6663" width="15.5703125" style="27" customWidth="1"/>
    <col min="6664" max="6665" width="9.140625" style="27"/>
    <col min="6666" max="6666" width="9.85546875" style="27" customWidth="1"/>
    <col min="6667" max="6668" width="9.140625" style="27"/>
    <col min="6669" max="6669" width="7.5703125" style="27" customWidth="1"/>
    <col min="6670" max="6913" width="9.140625" style="27"/>
    <col min="6914" max="6914" width="11.7109375" style="27" customWidth="1"/>
    <col min="6915" max="6915" width="11.140625" style="27" customWidth="1"/>
    <col min="6916" max="6916" width="16.42578125" style="27" customWidth="1"/>
    <col min="6917" max="6917" width="16.28515625" style="27" customWidth="1"/>
    <col min="6918" max="6918" width="16.42578125" style="27" customWidth="1"/>
    <col min="6919" max="6919" width="15.5703125" style="27" customWidth="1"/>
    <col min="6920" max="6921" width="9.140625" style="27"/>
    <col min="6922" max="6922" width="9.85546875" style="27" customWidth="1"/>
    <col min="6923" max="6924" width="9.140625" style="27"/>
    <col min="6925" max="6925" width="7.5703125" style="27" customWidth="1"/>
    <col min="6926" max="7169" width="9.140625" style="27"/>
    <col min="7170" max="7170" width="11.7109375" style="27" customWidth="1"/>
    <col min="7171" max="7171" width="11.140625" style="27" customWidth="1"/>
    <col min="7172" max="7172" width="16.42578125" style="27" customWidth="1"/>
    <col min="7173" max="7173" width="16.28515625" style="27" customWidth="1"/>
    <col min="7174" max="7174" width="16.42578125" style="27" customWidth="1"/>
    <col min="7175" max="7175" width="15.5703125" style="27" customWidth="1"/>
    <col min="7176" max="7177" width="9.140625" style="27"/>
    <col min="7178" max="7178" width="9.85546875" style="27" customWidth="1"/>
    <col min="7179" max="7180" width="9.140625" style="27"/>
    <col min="7181" max="7181" width="7.5703125" style="27" customWidth="1"/>
    <col min="7182" max="7425" width="9.140625" style="27"/>
    <col min="7426" max="7426" width="11.7109375" style="27" customWidth="1"/>
    <col min="7427" max="7427" width="11.140625" style="27" customWidth="1"/>
    <col min="7428" max="7428" width="16.42578125" style="27" customWidth="1"/>
    <col min="7429" max="7429" width="16.28515625" style="27" customWidth="1"/>
    <col min="7430" max="7430" width="16.42578125" style="27" customWidth="1"/>
    <col min="7431" max="7431" width="15.5703125" style="27" customWidth="1"/>
    <col min="7432" max="7433" width="9.140625" style="27"/>
    <col min="7434" max="7434" width="9.85546875" style="27" customWidth="1"/>
    <col min="7435" max="7436" width="9.140625" style="27"/>
    <col min="7437" max="7437" width="7.5703125" style="27" customWidth="1"/>
    <col min="7438" max="7681" width="9.140625" style="27"/>
    <col min="7682" max="7682" width="11.7109375" style="27" customWidth="1"/>
    <col min="7683" max="7683" width="11.140625" style="27" customWidth="1"/>
    <col min="7684" max="7684" width="16.42578125" style="27" customWidth="1"/>
    <col min="7685" max="7685" width="16.28515625" style="27" customWidth="1"/>
    <col min="7686" max="7686" width="16.42578125" style="27" customWidth="1"/>
    <col min="7687" max="7687" width="15.5703125" style="27" customWidth="1"/>
    <col min="7688" max="7689" width="9.140625" style="27"/>
    <col min="7690" max="7690" width="9.85546875" style="27" customWidth="1"/>
    <col min="7691" max="7692" width="9.140625" style="27"/>
    <col min="7693" max="7693" width="7.5703125" style="27" customWidth="1"/>
    <col min="7694" max="7937" width="9.140625" style="27"/>
    <col min="7938" max="7938" width="11.7109375" style="27" customWidth="1"/>
    <col min="7939" max="7939" width="11.140625" style="27" customWidth="1"/>
    <col min="7940" max="7940" width="16.42578125" style="27" customWidth="1"/>
    <col min="7941" max="7941" width="16.28515625" style="27" customWidth="1"/>
    <col min="7942" max="7942" width="16.42578125" style="27" customWidth="1"/>
    <col min="7943" max="7943" width="15.5703125" style="27" customWidth="1"/>
    <col min="7944" max="7945" width="9.140625" style="27"/>
    <col min="7946" max="7946" width="9.85546875" style="27" customWidth="1"/>
    <col min="7947" max="7948" width="9.140625" style="27"/>
    <col min="7949" max="7949" width="7.5703125" style="27" customWidth="1"/>
    <col min="7950" max="8193" width="9.140625" style="27"/>
    <col min="8194" max="8194" width="11.7109375" style="27" customWidth="1"/>
    <col min="8195" max="8195" width="11.140625" style="27" customWidth="1"/>
    <col min="8196" max="8196" width="16.42578125" style="27" customWidth="1"/>
    <col min="8197" max="8197" width="16.28515625" style="27" customWidth="1"/>
    <col min="8198" max="8198" width="16.42578125" style="27" customWidth="1"/>
    <col min="8199" max="8199" width="15.5703125" style="27" customWidth="1"/>
    <col min="8200" max="8201" width="9.140625" style="27"/>
    <col min="8202" max="8202" width="9.85546875" style="27" customWidth="1"/>
    <col min="8203" max="8204" width="9.140625" style="27"/>
    <col min="8205" max="8205" width="7.5703125" style="27" customWidth="1"/>
    <col min="8206" max="8449" width="9.140625" style="27"/>
    <col min="8450" max="8450" width="11.7109375" style="27" customWidth="1"/>
    <col min="8451" max="8451" width="11.140625" style="27" customWidth="1"/>
    <col min="8452" max="8452" width="16.42578125" style="27" customWidth="1"/>
    <col min="8453" max="8453" width="16.28515625" style="27" customWidth="1"/>
    <col min="8454" max="8454" width="16.42578125" style="27" customWidth="1"/>
    <col min="8455" max="8455" width="15.5703125" style="27" customWidth="1"/>
    <col min="8456" max="8457" width="9.140625" style="27"/>
    <col min="8458" max="8458" width="9.85546875" style="27" customWidth="1"/>
    <col min="8459" max="8460" width="9.140625" style="27"/>
    <col min="8461" max="8461" width="7.5703125" style="27" customWidth="1"/>
    <col min="8462" max="8705" width="9.140625" style="27"/>
    <col min="8706" max="8706" width="11.7109375" style="27" customWidth="1"/>
    <col min="8707" max="8707" width="11.140625" style="27" customWidth="1"/>
    <col min="8708" max="8708" width="16.42578125" style="27" customWidth="1"/>
    <col min="8709" max="8709" width="16.28515625" style="27" customWidth="1"/>
    <col min="8710" max="8710" width="16.42578125" style="27" customWidth="1"/>
    <col min="8711" max="8711" width="15.5703125" style="27" customWidth="1"/>
    <col min="8712" max="8713" width="9.140625" style="27"/>
    <col min="8714" max="8714" width="9.85546875" style="27" customWidth="1"/>
    <col min="8715" max="8716" width="9.140625" style="27"/>
    <col min="8717" max="8717" width="7.5703125" style="27" customWidth="1"/>
    <col min="8718" max="8961" width="9.140625" style="27"/>
    <col min="8962" max="8962" width="11.7109375" style="27" customWidth="1"/>
    <col min="8963" max="8963" width="11.140625" style="27" customWidth="1"/>
    <col min="8964" max="8964" width="16.42578125" style="27" customWidth="1"/>
    <col min="8965" max="8965" width="16.28515625" style="27" customWidth="1"/>
    <col min="8966" max="8966" width="16.42578125" style="27" customWidth="1"/>
    <col min="8967" max="8967" width="15.5703125" style="27" customWidth="1"/>
    <col min="8968" max="8969" width="9.140625" style="27"/>
    <col min="8970" max="8970" width="9.85546875" style="27" customWidth="1"/>
    <col min="8971" max="8972" width="9.140625" style="27"/>
    <col min="8973" max="8973" width="7.5703125" style="27" customWidth="1"/>
    <col min="8974" max="9217" width="9.140625" style="27"/>
    <col min="9218" max="9218" width="11.7109375" style="27" customWidth="1"/>
    <col min="9219" max="9219" width="11.140625" style="27" customWidth="1"/>
    <col min="9220" max="9220" width="16.42578125" style="27" customWidth="1"/>
    <col min="9221" max="9221" width="16.28515625" style="27" customWidth="1"/>
    <col min="9222" max="9222" width="16.42578125" style="27" customWidth="1"/>
    <col min="9223" max="9223" width="15.5703125" style="27" customWidth="1"/>
    <col min="9224" max="9225" width="9.140625" style="27"/>
    <col min="9226" max="9226" width="9.85546875" style="27" customWidth="1"/>
    <col min="9227" max="9228" width="9.140625" style="27"/>
    <col min="9229" max="9229" width="7.5703125" style="27" customWidth="1"/>
    <col min="9230" max="9473" width="9.140625" style="27"/>
    <col min="9474" max="9474" width="11.7109375" style="27" customWidth="1"/>
    <col min="9475" max="9475" width="11.140625" style="27" customWidth="1"/>
    <col min="9476" max="9476" width="16.42578125" style="27" customWidth="1"/>
    <col min="9477" max="9477" width="16.28515625" style="27" customWidth="1"/>
    <col min="9478" max="9478" width="16.42578125" style="27" customWidth="1"/>
    <col min="9479" max="9479" width="15.5703125" style="27" customWidth="1"/>
    <col min="9480" max="9481" width="9.140625" style="27"/>
    <col min="9482" max="9482" width="9.85546875" style="27" customWidth="1"/>
    <col min="9483" max="9484" width="9.140625" style="27"/>
    <col min="9485" max="9485" width="7.5703125" style="27" customWidth="1"/>
    <col min="9486" max="9729" width="9.140625" style="27"/>
    <col min="9730" max="9730" width="11.7109375" style="27" customWidth="1"/>
    <col min="9731" max="9731" width="11.140625" style="27" customWidth="1"/>
    <col min="9732" max="9732" width="16.42578125" style="27" customWidth="1"/>
    <col min="9733" max="9733" width="16.28515625" style="27" customWidth="1"/>
    <col min="9734" max="9734" width="16.42578125" style="27" customWidth="1"/>
    <col min="9735" max="9735" width="15.5703125" style="27" customWidth="1"/>
    <col min="9736" max="9737" width="9.140625" style="27"/>
    <col min="9738" max="9738" width="9.85546875" style="27" customWidth="1"/>
    <col min="9739" max="9740" width="9.140625" style="27"/>
    <col min="9741" max="9741" width="7.5703125" style="27" customWidth="1"/>
    <col min="9742" max="9985" width="9.140625" style="27"/>
    <col min="9986" max="9986" width="11.7109375" style="27" customWidth="1"/>
    <col min="9987" max="9987" width="11.140625" style="27" customWidth="1"/>
    <col min="9988" max="9988" width="16.42578125" style="27" customWidth="1"/>
    <col min="9989" max="9989" width="16.28515625" style="27" customWidth="1"/>
    <col min="9990" max="9990" width="16.42578125" style="27" customWidth="1"/>
    <col min="9991" max="9991" width="15.5703125" style="27" customWidth="1"/>
    <col min="9992" max="9993" width="9.140625" style="27"/>
    <col min="9994" max="9994" width="9.85546875" style="27" customWidth="1"/>
    <col min="9995" max="9996" width="9.140625" style="27"/>
    <col min="9997" max="9997" width="7.5703125" style="27" customWidth="1"/>
    <col min="9998" max="10241" width="9.140625" style="27"/>
    <col min="10242" max="10242" width="11.7109375" style="27" customWidth="1"/>
    <col min="10243" max="10243" width="11.140625" style="27" customWidth="1"/>
    <col min="10244" max="10244" width="16.42578125" style="27" customWidth="1"/>
    <col min="10245" max="10245" width="16.28515625" style="27" customWidth="1"/>
    <col min="10246" max="10246" width="16.42578125" style="27" customWidth="1"/>
    <col min="10247" max="10247" width="15.5703125" style="27" customWidth="1"/>
    <col min="10248" max="10249" width="9.140625" style="27"/>
    <col min="10250" max="10250" width="9.85546875" style="27" customWidth="1"/>
    <col min="10251" max="10252" width="9.140625" style="27"/>
    <col min="10253" max="10253" width="7.5703125" style="27" customWidth="1"/>
    <col min="10254" max="10497" width="9.140625" style="27"/>
    <col min="10498" max="10498" width="11.7109375" style="27" customWidth="1"/>
    <col min="10499" max="10499" width="11.140625" style="27" customWidth="1"/>
    <col min="10500" max="10500" width="16.42578125" style="27" customWidth="1"/>
    <col min="10501" max="10501" width="16.28515625" style="27" customWidth="1"/>
    <col min="10502" max="10502" width="16.42578125" style="27" customWidth="1"/>
    <col min="10503" max="10503" width="15.5703125" style="27" customWidth="1"/>
    <col min="10504" max="10505" width="9.140625" style="27"/>
    <col min="10506" max="10506" width="9.85546875" style="27" customWidth="1"/>
    <col min="10507" max="10508" width="9.140625" style="27"/>
    <col min="10509" max="10509" width="7.5703125" style="27" customWidth="1"/>
    <col min="10510" max="10753" width="9.140625" style="27"/>
    <col min="10754" max="10754" width="11.7109375" style="27" customWidth="1"/>
    <col min="10755" max="10755" width="11.140625" style="27" customWidth="1"/>
    <col min="10756" max="10756" width="16.42578125" style="27" customWidth="1"/>
    <col min="10757" max="10757" width="16.28515625" style="27" customWidth="1"/>
    <col min="10758" max="10758" width="16.42578125" style="27" customWidth="1"/>
    <col min="10759" max="10759" width="15.5703125" style="27" customWidth="1"/>
    <col min="10760" max="10761" width="9.140625" style="27"/>
    <col min="10762" max="10762" width="9.85546875" style="27" customWidth="1"/>
    <col min="10763" max="10764" width="9.140625" style="27"/>
    <col min="10765" max="10765" width="7.5703125" style="27" customWidth="1"/>
    <col min="10766" max="11009" width="9.140625" style="27"/>
    <col min="11010" max="11010" width="11.7109375" style="27" customWidth="1"/>
    <col min="11011" max="11011" width="11.140625" style="27" customWidth="1"/>
    <col min="11012" max="11012" width="16.42578125" style="27" customWidth="1"/>
    <col min="11013" max="11013" width="16.28515625" style="27" customWidth="1"/>
    <col min="11014" max="11014" width="16.42578125" style="27" customWidth="1"/>
    <col min="11015" max="11015" width="15.5703125" style="27" customWidth="1"/>
    <col min="11016" max="11017" width="9.140625" style="27"/>
    <col min="11018" max="11018" width="9.85546875" style="27" customWidth="1"/>
    <col min="11019" max="11020" width="9.140625" style="27"/>
    <col min="11021" max="11021" width="7.5703125" style="27" customWidth="1"/>
    <col min="11022" max="11265" width="9.140625" style="27"/>
    <col min="11266" max="11266" width="11.7109375" style="27" customWidth="1"/>
    <col min="11267" max="11267" width="11.140625" style="27" customWidth="1"/>
    <col min="11268" max="11268" width="16.42578125" style="27" customWidth="1"/>
    <col min="11269" max="11269" width="16.28515625" style="27" customWidth="1"/>
    <col min="11270" max="11270" width="16.42578125" style="27" customWidth="1"/>
    <col min="11271" max="11271" width="15.5703125" style="27" customWidth="1"/>
    <col min="11272" max="11273" width="9.140625" style="27"/>
    <col min="11274" max="11274" width="9.85546875" style="27" customWidth="1"/>
    <col min="11275" max="11276" width="9.140625" style="27"/>
    <col min="11277" max="11277" width="7.5703125" style="27" customWidth="1"/>
    <col min="11278" max="11521" width="9.140625" style="27"/>
    <col min="11522" max="11522" width="11.7109375" style="27" customWidth="1"/>
    <col min="11523" max="11523" width="11.140625" style="27" customWidth="1"/>
    <col min="11524" max="11524" width="16.42578125" style="27" customWidth="1"/>
    <col min="11525" max="11525" width="16.28515625" style="27" customWidth="1"/>
    <col min="11526" max="11526" width="16.42578125" style="27" customWidth="1"/>
    <col min="11527" max="11527" width="15.5703125" style="27" customWidth="1"/>
    <col min="11528" max="11529" width="9.140625" style="27"/>
    <col min="11530" max="11530" width="9.85546875" style="27" customWidth="1"/>
    <col min="11531" max="11532" width="9.140625" style="27"/>
    <col min="11533" max="11533" width="7.5703125" style="27" customWidth="1"/>
    <col min="11534" max="11777" width="9.140625" style="27"/>
    <col min="11778" max="11778" width="11.7109375" style="27" customWidth="1"/>
    <col min="11779" max="11779" width="11.140625" style="27" customWidth="1"/>
    <col min="11780" max="11780" width="16.42578125" style="27" customWidth="1"/>
    <col min="11781" max="11781" width="16.28515625" style="27" customWidth="1"/>
    <col min="11782" max="11782" width="16.42578125" style="27" customWidth="1"/>
    <col min="11783" max="11783" width="15.5703125" style="27" customWidth="1"/>
    <col min="11784" max="11785" width="9.140625" style="27"/>
    <col min="11786" max="11786" width="9.85546875" style="27" customWidth="1"/>
    <col min="11787" max="11788" width="9.140625" style="27"/>
    <col min="11789" max="11789" width="7.5703125" style="27" customWidth="1"/>
    <col min="11790" max="12033" width="9.140625" style="27"/>
    <col min="12034" max="12034" width="11.7109375" style="27" customWidth="1"/>
    <col min="12035" max="12035" width="11.140625" style="27" customWidth="1"/>
    <col min="12036" max="12036" width="16.42578125" style="27" customWidth="1"/>
    <col min="12037" max="12037" width="16.28515625" style="27" customWidth="1"/>
    <col min="12038" max="12038" width="16.42578125" style="27" customWidth="1"/>
    <col min="12039" max="12039" width="15.5703125" style="27" customWidth="1"/>
    <col min="12040" max="12041" width="9.140625" style="27"/>
    <col min="12042" max="12042" width="9.85546875" style="27" customWidth="1"/>
    <col min="12043" max="12044" width="9.140625" style="27"/>
    <col min="12045" max="12045" width="7.5703125" style="27" customWidth="1"/>
    <col min="12046" max="12289" width="9.140625" style="27"/>
    <col min="12290" max="12290" width="11.7109375" style="27" customWidth="1"/>
    <col min="12291" max="12291" width="11.140625" style="27" customWidth="1"/>
    <col min="12292" max="12292" width="16.42578125" style="27" customWidth="1"/>
    <col min="12293" max="12293" width="16.28515625" style="27" customWidth="1"/>
    <col min="12294" max="12294" width="16.42578125" style="27" customWidth="1"/>
    <col min="12295" max="12295" width="15.5703125" style="27" customWidth="1"/>
    <col min="12296" max="12297" width="9.140625" style="27"/>
    <col min="12298" max="12298" width="9.85546875" style="27" customWidth="1"/>
    <col min="12299" max="12300" width="9.140625" style="27"/>
    <col min="12301" max="12301" width="7.5703125" style="27" customWidth="1"/>
    <col min="12302" max="12545" width="9.140625" style="27"/>
    <col min="12546" max="12546" width="11.7109375" style="27" customWidth="1"/>
    <col min="12547" max="12547" width="11.140625" style="27" customWidth="1"/>
    <col min="12548" max="12548" width="16.42578125" style="27" customWidth="1"/>
    <col min="12549" max="12549" width="16.28515625" style="27" customWidth="1"/>
    <col min="12550" max="12550" width="16.42578125" style="27" customWidth="1"/>
    <col min="12551" max="12551" width="15.5703125" style="27" customWidth="1"/>
    <col min="12552" max="12553" width="9.140625" style="27"/>
    <col min="12554" max="12554" width="9.85546875" style="27" customWidth="1"/>
    <col min="12555" max="12556" width="9.140625" style="27"/>
    <col min="12557" max="12557" width="7.5703125" style="27" customWidth="1"/>
    <col min="12558" max="12801" width="9.140625" style="27"/>
    <col min="12802" max="12802" width="11.7109375" style="27" customWidth="1"/>
    <col min="12803" max="12803" width="11.140625" style="27" customWidth="1"/>
    <col min="12804" max="12804" width="16.42578125" style="27" customWidth="1"/>
    <col min="12805" max="12805" width="16.28515625" style="27" customWidth="1"/>
    <col min="12806" max="12806" width="16.42578125" style="27" customWidth="1"/>
    <col min="12807" max="12807" width="15.5703125" style="27" customWidth="1"/>
    <col min="12808" max="12809" width="9.140625" style="27"/>
    <col min="12810" max="12810" width="9.85546875" style="27" customWidth="1"/>
    <col min="12811" max="12812" width="9.140625" style="27"/>
    <col min="12813" max="12813" width="7.5703125" style="27" customWidth="1"/>
    <col min="12814" max="13057" width="9.140625" style="27"/>
    <col min="13058" max="13058" width="11.7109375" style="27" customWidth="1"/>
    <col min="13059" max="13059" width="11.140625" style="27" customWidth="1"/>
    <col min="13060" max="13060" width="16.42578125" style="27" customWidth="1"/>
    <col min="13061" max="13061" width="16.28515625" style="27" customWidth="1"/>
    <col min="13062" max="13062" width="16.42578125" style="27" customWidth="1"/>
    <col min="13063" max="13063" width="15.5703125" style="27" customWidth="1"/>
    <col min="13064" max="13065" width="9.140625" style="27"/>
    <col min="13066" max="13066" width="9.85546875" style="27" customWidth="1"/>
    <col min="13067" max="13068" width="9.140625" style="27"/>
    <col min="13069" max="13069" width="7.5703125" style="27" customWidth="1"/>
    <col min="13070" max="13313" width="9.140625" style="27"/>
    <col min="13314" max="13314" width="11.7109375" style="27" customWidth="1"/>
    <col min="13315" max="13315" width="11.140625" style="27" customWidth="1"/>
    <col min="13316" max="13316" width="16.42578125" style="27" customWidth="1"/>
    <col min="13317" max="13317" width="16.28515625" style="27" customWidth="1"/>
    <col min="13318" max="13318" width="16.42578125" style="27" customWidth="1"/>
    <col min="13319" max="13319" width="15.5703125" style="27" customWidth="1"/>
    <col min="13320" max="13321" width="9.140625" style="27"/>
    <col min="13322" max="13322" width="9.85546875" style="27" customWidth="1"/>
    <col min="13323" max="13324" width="9.140625" style="27"/>
    <col min="13325" max="13325" width="7.5703125" style="27" customWidth="1"/>
    <col min="13326" max="13569" width="9.140625" style="27"/>
    <col min="13570" max="13570" width="11.7109375" style="27" customWidth="1"/>
    <col min="13571" max="13571" width="11.140625" style="27" customWidth="1"/>
    <col min="13572" max="13572" width="16.42578125" style="27" customWidth="1"/>
    <col min="13573" max="13573" width="16.28515625" style="27" customWidth="1"/>
    <col min="13574" max="13574" width="16.42578125" style="27" customWidth="1"/>
    <col min="13575" max="13575" width="15.5703125" style="27" customWidth="1"/>
    <col min="13576" max="13577" width="9.140625" style="27"/>
    <col min="13578" max="13578" width="9.85546875" style="27" customWidth="1"/>
    <col min="13579" max="13580" width="9.140625" style="27"/>
    <col min="13581" max="13581" width="7.5703125" style="27" customWidth="1"/>
    <col min="13582" max="13825" width="9.140625" style="27"/>
    <col min="13826" max="13826" width="11.7109375" style="27" customWidth="1"/>
    <col min="13827" max="13827" width="11.140625" style="27" customWidth="1"/>
    <col min="13828" max="13828" width="16.42578125" style="27" customWidth="1"/>
    <col min="13829" max="13829" width="16.28515625" style="27" customWidth="1"/>
    <col min="13830" max="13830" width="16.42578125" style="27" customWidth="1"/>
    <col min="13831" max="13831" width="15.5703125" style="27" customWidth="1"/>
    <col min="13832" max="13833" width="9.140625" style="27"/>
    <col min="13834" max="13834" width="9.85546875" style="27" customWidth="1"/>
    <col min="13835" max="13836" width="9.140625" style="27"/>
    <col min="13837" max="13837" width="7.5703125" style="27" customWidth="1"/>
    <col min="13838" max="14081" width="9.140625" style="27"/>
    <col min="14082" max="14082" width="11.7109375" style="27" customWidth="1"/>
    <col min="14083" max="14083" width="11.140625" style="27" customWidth="1"/>
    <col min="14084" max="14084" width="16.42578125" style="27" customWidth="1"/>
    <col min="14085" max="14085" width="16.28515625" style="27" customWidth="1"/>
    <col min="14086" max="14086" width="16.42578125" style="27" customWidth="1"/>
    <col min="14087" max="14087" width="15.5703125" style="27" customWidth="1"/>
    <col min="14088" max="14089" width="9.140625" style="27"/>
    <col min="14090" max="14090" width="9.85546875" style="27" customWidth="1"/>
    <col min="14091" max="14092" width="9.140625" style="27"/>
    <col min="14093" max="14093" width="7.5703125" style="27" customWidth="1"/>
    <col min="14094" max="14337" width="9.140625" style="27"/>
    <col min="14338" max="14338" width="11.7109375" style="27" customWidth="1"/>
    <col min="14339" max="14339" width="11.140625" style="27" customWidth="1"/>
    <col min="14340" max="14340" width="16.42578125" style="27" customWidth="1"/>
    <col min="14341" max="14341" width="16.28515625" style="27" customWidth="1"/>
    <col min="14342" max="14342" width="16.42578125" style="27" customWidth="1"/>
    <col min="14343" max="14343" width="15.5703125" style="27" customWidth="1"/>
    <col min="14344" max="14345" width="9.140625" style="27"/>
    <col min="14346" max="14346" width="9.85546875" style="27" customWidth="1"/>
    <col min="14347" max="14348" width="9.140625" style="27"/>
    <col min="14349" max="14349" width="7.5703125" style="27" customWidth="1"/>
    <col min="14350" max="14593" width="9.140625" style="27"/>
    <col min="14594" max="14594" width="11.7109375" style="27" customWidth="1"/>
    <col min="14595" max="14595" width="11.140625" style="27" customWidth="1"/>
    <col min="14596" max="14596" width="16.42578125" style="27" customWidth="1"/>
    <col min="14597" max="14597" width="16.28515625" style="27" customWidth="1"/>
    <col min="14598" max="14598" width="16.42578125" style="27" customWidth="1"/>
    <col min="14599" max="14599" width="15.5703125" style="27" customWidth="1"/>
    <col min="14600" max="14601" width="9.140625" style="27"/>
    <col min="14602" max="14602" width="9.85546875" style="27" customWidth="1"/>
    <col min="14603" max="14604" width="9.140625" style="27"/>
    <col min="14605" max="14605" width="7.5703125" style="27" customWidth="1"/>
    <col min="14606" max="14849" width="9.140625" style="27"/>
    <col min="14850" max="14850" width="11.7109375" style="27" customWidth="1"/>
    <col min="14851" max="14851" width="11.140625" style="27" customWidth="1"/>
    <col min="14852" max="14852" width="16.42578125" style="27" customWidth="1"/>
    <col min="14853" max="14853" width="16.28515625" style="27" customWidth="1"/>
    <col min="14854" max="14854" width="16.42578125" style="27" customWidth="1"/>
    <col min="14855" max="14855" width="15.5703125" style="27" customWidth="1"/>
    <col min="14856" max="14857" width="9.140625" style="27"/>
    <col min="14858" max="14858" width="9.85546875" style="27" customWidth="1"/>
    <col min="14859" max="14860" width="9.140625" style="27"/>
    <col min="14861" max="14861" width="7.5703125" style="27" customWidth="1"/>
    <col min="14862" max="15105" width="9.140625" style="27"/>
    <col min="15106" max="15106" width="11.7109375" style="27" customWidth="1"/>
    <col min="15107" max="15107" width="11.140625" style="27" customWidth="1"/>
    <col min="15108" max="15108" width="16.42578125" style="27" customWidth="1"/>
    <col min="15109" max="15109" width="16.28515625" style="27" customWidth="1"/>
    <col min="15110" max="15110" width="16.42578125" style="27" customWidth="1"/>
    <col min="15111" max="15111" width="15.5703125" style="27" customWidth="1"/>
    <col min="15112" max="15113" width="9.140625" style="27"/>
    <col min="15114" max="15114" width="9.85546875" style="27" customWidth="1"/>
    <col min="15115" max="15116" width="9.140625" style="27"/>
    <col min="15117" max="15117" width="7.5703125" style="27" customWidth="1"/>
    <col min="15118" max="15361" width="9.140625" style="27"/>
    <col min="15362" max="15362" width="11.7109375" style="27" customWidth="1"/>
    <col min="15363" max="15363" width="11.140625" style="27" customWidth="1"/>
    <col min="15364" max="15364" width="16.42578125" style="27" customWidth="1"/>
    <col min="15365" max="15365" width="16.28515625" style="27" customWidth="1"/>
    <col min="15366" max="15366" width="16.42578125" style="27" customWidth="1"/>
    <col min="15367" max="15367" width="15.5703125" style="27" customWidth="1"/>
    <col min="15368" max="15369" width="9.140625" style="27"/>
    <col min="15370" max="15370" width="9.85546875" style="27" customWidth="1"/>
    <col min="15371" max="15372" width="9.140625" style="27"/>
    <col min="15373" max="15373" width="7.5703125" style="27" customWidth="1"/>
    <col min="15374" max="15617" width="9.140625" style="27"/>
    <col min="15618" max="15618" width="11.7109375" style="27" customWidth="1"/>
    <col min="15619" max="15619" width="11.140625" style="27" customWidth="1"/>
    <col min="15620" max="15620" width="16.42578125" style="27" customWidth="1"/>
    <col min="15621" max="15621" width="16.28515625" style="27" customWidth="1"/>
    <col min="15622" max="15622" width="16.42578125" style="27" customWidth="1"/>
    <col min="15623" max="15623" width="15.5703125" style="27" customWidth="1"/>
    <col min="15624" max="15625" width="9.140625" style="27"/>
    <col min="15626" max="15626" width="9.85546875" style="27" customWidth="1"/>
    <col min="15627" max="15628" width="9.140625" style="27"/>
    <col min="15629" max="15629" width="7.5703125" style="27" customWidth="1"/>
    <col min="15630" max="15873" width="9.140625" style="27"/>
    <col min="15874" max="15874" width="11.7109375" style="27" customWidth="1"/>
    <col min="15875" max="15875" width="11.140625" style="27" customWidth="1"/>
    <col min="15876" max="15876" width="16.42578125" style="27" customWidth="1"/>
    <col min="15877" max="15877" width="16.28515625" style="27" customWidth="1"/>
    <col min="15878" max="15878" width="16.42578125" style="27" customWidth="1"/>
    <col min="15879" max="15879" width="15.5703125" style="27" customWidth="1"/>
    <col min="15880" max="15881" width="9.140625" style="27"/>
    <col min="15882" max="15882" width="9.85546875" style="27" customWidth="1"/>
    <col min="15883" max="15884" width="9.140625" style="27"/>
    <col min="15885" max="15885" width="7.5703125" style="27" customWidth="1"/>
    <col min="15886" max="16129" width="9.140625" style="27"/>
    <col min="16130" max="16130" width="11.7109375" style="27" customWidth="1"/>
    <col min="16131" max="16131" width="11.140625" style="27" customWidth="1"/>
    <col min="16132" max="16132" width="16.42578125" style="27" customWidth="1"/>
    <col min="16133" max="16133" width="16.28515625" style="27" customWidth="1"/>
    <col min="16134" max="16134" width="16.42578125" style="27" customWidth="1"/>
    <col min="16135" max="16135" width="15.5703125" style="27" customWidth="1"/>
    <col min="16136" max="16137" width="9.140625" style="27"/>
    <col min="16138" max="16138" width="9.85546875" style="27" customWidth="1"/>
    <col min="16139" max="16140" width="9.140625" style="27"/>
    <col min="16141" max="16141" width="7.5703125" style="27" customWidth="1"/>
    <col min="16142" max="16384" width="9.140625" style="27"/>
  </cols>
  <sheetData>
    <row r="2" spans="2:17" ht="13.5" thickBot="1" x14ac:dyDescent="0.25"/>
    <row r="3" spans="2:17" ht="48" customHeight="1" thickBot="1" x14ac:dyDescent="0.25">
      <c r="B3" s="30" t="s">
        <v>85</v>
      </c>
      <c r="C3" s="31" t="s">
        <v>86</v>
      </c>
      <c r="D3" s="30" t="s">
        <v>87</v>
      </c>
      <c r="E3" s="30" t="s">
        <v>88</v>
      </c>
      <c r="F3" s="30" t="s">
        <v>89</v>
      </c>
      <c r="G3" s="30" t="s">
        <v>161</v>
      </c>
    </row>
    <row r="4" spans="2:17" ht="16.5" customHeight="1" thickBot="1" x14ac:dyDescent="0.25">
      <c r="B4" s="32" t="s">
        <v>90</v>
      </c>
      <c r="C4" s="33">
        <v>80</v>
      </c>
      <c r="D4" s="33">
        <v>6.2</v>
      </c>
      <c r="E4" s="33">
        <v>93</v>
      </c>
      <c r="F4" s="85">
        <v>1.1000000000000001</v>
      </c>
      <c r="G4" s="33"/>
    </row>
    <row r="5" spans="2:17" ht="16.5" customHeight="1" thickBot="1" x14ac:dyDescent="0.25">
      <c r="B5" s="32" t="s">
        <v>91</v>
      </c>
      <c r="C5" s="33">
        <v>80</v>
      </c>
      <c r="D5" s="33">
        <v>5.3</v>
      </c>
      <c r="E5" s="33">
        <v>89</v>
      </c>
      <c r="F5" s="85">
        <v>1.4</v>
      </c>
      <c r="G5" s="33"/>
    </row>
    <row r="6" spans="2:17" ht="16.5" customHeight="1" thickBot="1" x14ac:dyDescent="0.25">
      <c r="B6" s="32" t="s">
        <v>92</v>
      </c>
      <c r="C6" s="33">
        <v>60</v>
      </c>
      <c r="D6" s="33">
        <v>6.7</v>
      </c>
      <c r="E6" s="33">
        <v>110</v>
      </c>
      <c r="F6" s="85">
        <v>0.8</v>
      </c>
      <c r="G6" s="33"/>
    </row>
    <row r="7" spans="2:17" ht="16.5" customHeight="1" thickBot="1" x14ac:dyDescent="0.25">
      <c r="B7" s="32" t="s">
        <v>93</v>
      </c>
      <c r="C7" s="33"/>
      <c r="D7" s="33">
        <v>12.9</v>
      </c>
      <c r="E7" s="33">
        <v>203</v>
      </c>
      <c r="F7" s="85">
        <v>0.4</v>
      </c>
      <c r="G7" s="33"/>
    </row>
    <row r="8" spans="2:17" ht="16.5" customHeight="1" thickBot="1" x14ac:dyDescent="0.25">
      <c r="B8" s="32" t="s">
        <v>94</v>
      </c>
      <c r="C8" s="33"/>
      <c r="D8" s="33">
        <v>12</v>
      </c>
      <c r="E8" s="33">
        <v>199</v>
      </c>
      <c r="F8" s="85">
        <v>0.5</v>
      </c>
      <c r="G8" s="33"/>
    </row>
    <row r="9" spans="2:17" ht="16.5" customHeight="1" thickBot="1" x14ac:dyDescent="0.25">
      <c r="B9" s="32" t="s">
        <v>95</v>
      </c>
      <c r="C9" s="33"/>
      <c r="D9" s="33">
        <v>0</v>
      </c>
      <c r="E9" s="33">
        <v>0</v>
      </c>
      <c r="F9" s="85">
        <v>2.15</v>
      </c>
      <c r="G9" s="33"/>
    </row>
    <row r="10" spans="2:17" ht="16.5" customHeight="1" x14ac:dyDescent="0.2">
      <c r="B10" s="95"/>
      <c r="C10" s="39"/>
      <c r="D10" s="39"/>
      <c r="E10" s="39"/>
      <c r="F10" s="96"/>
      <c r="G10" s="39"/>
    </row>
    <row r="11" spans="2:17" ht="16.5" customHeight="1" x14ac:dyDescent="0.2">
      <c r="B11" s="95"/>
      <c r="C11" s="39"/>
      <c r="D11" s="39"/>
      <c r="E11" s="39"/>
      <c r="F11" s="96"/>
      <c r="G11" s="39"/>
    </row>
    <row r="13" spans="2:17" x14ac:dyDescent="0.2">
      <c r="B13" s="99" t="s">
        <v>165</v>
      </c>
      <c r="C13" s="97" t="s">
        <v>166</v>
      </c>
      <c r="D13" s="97" t="s">
        <v>167</v>
      </c>
      <c r="E13" s="97" t="s">
        <v>168</v>
      </c>
      <c r="F13" s="97" t="s">
        <v>169</v>
      </c>
    </row>
    <row r="14" spans="2:17" ht="47.25" customHeight="1" x14ac:dyDescent="0.2">
      <c r="B14" s="100" t="s">
        <v>85</v>
      </c>
      <c r="C14" s="98" t="s">
        <v>86</v>
      </c>
      <c r="D14" s="98" t="s">
        <v>97</v>
      </c>
      <c r="E14" s="98" t="s">
        <v>88</v>
      </c>
      <c r="F14" s="98" t="s">
        <v>98</v>
      </c>
      <c r="H14" s="28"/>
      <c r="I14" s="29"/>
      <c r="O14" s="27"/>
      <c r="P14" s="29"/>
      <c r="Q14" s="27"/>
    </row>
    <row r="15" spans="2:17" ht="16.5" thickBot="1" x14ac:dyDescent="0.25">
      <c r="B15" s="32" t="s">
        <v>90</v>
      </c>
      <c r="C15" s="33">
        <v>80</v>
      </c>
      <c r="D15" s="35"/>
      <c r="E15" s="35">
        <f t="shared" ref="E15:E20" si="0">E4/1000</f>
        <v>9.2999999999999999E-2</v>
      </c>
      <c r="F15" s="35"/>
      <c r="H15" s="28"/>
      <c r="I15" s="29"/>
      <c r="O15" s="27"/>
      <c r="P15" s="29"/>
      <c r="Q15" s="27"/>
    </row>
    <row r="16" spans="2:17" ht="16.5" thickBot="1" x14ac:dyDescent="0.25">
      <c r="B16" s="32" t="s">
        <v>91</v>
      </c>
      <c r="C16" s="33">
        <v>80</v>
      </c>
      <c r="D16" s="35"/>
      <c r="E16" s="35">
        <f t="shared" si="0"/>
        <v>8.8999999999999996E-2</v>
      </c>
      <c r="F16" s="35"/>
      <c r="H16" s="28"/>
      <c r="I16" s="29"/>
      <c r="O16" s="27"/>
      <c r="P16" s="29"/>
      <c r="Q16" s="27"/>
    </row>
    <row r="17" spans="2:17" ht="16.5" thickBot="1" x14ac:dyDescent="0.25">
      <c r="B17" s="32" t="s">
        <v>92</v>
      </c>
      <c r="C17" s="33">
        <v>60</v>
      </c>
      <c r="D17" s="35"/>
      <c r="E17" s="35">
        <f t="shared" si="0"/>
        <v>0.11</v>
      </c>
      <c r="F17" s="35"/>
      <c r="H17" s="28"/>
      <c r="I17" s="29"/>
      <c r="O17" s="27"/>
      <c r="P17" s="29"/>
      <c r="Q17" s="27"/>
    </row>
    <row r="18" spans="2:17" ht="16.5" thickBot="1" x14ac:dyDescent="0.25">
      <c r="B18" s="32" t="s">
        <v>93</v>
      </c>
      <c r="C18" s="36"/>
      <c r="D18" s="35"/>
      <c r="E18" s="35">
        <f t="shared" si="0"/>
        <v>0.20300000000000001</v>
      </c>
      <c r="F18" s="35"/>
      <c r="H18" s="28"/>
      <c r="I18" s="29"/>
      <c r="O18" s="27"/>
      <c r="P18" s="29"/>
      <c r="Q18" s="27"/>
    </row>
    <row r="19" spans="2:17" ht="16.5" thickBot="1" x14ac:dyDescent="0.25">
      <c r="B19" s="32" t="s">
        <v>94</v>
      </c>
      <c r="C19" s="36"/>
      <c r="D19" s="35"/>
      <c r="E19" s="35">
        <f t="shared" si="0"/>
        <v>0.19900000000000001</v>
      </c>
      <c r="F19" s="35"/>
      <c r="H19" s="28"/>
      <c r="I19" s="29"/>
      <c r="O19" s="27"/>
      <c r="P19" s="29"/>
      <c r="Q19" s="27"/>
    </row>
    <row r="20" spans="2:17" ht="16.5" customHeight="1" thickBot="1" x14ac:dyDescent="0.25">
      <c r="B20" s="32" t="s">
        <v>95</v>
      </c>
      <c r="C20" s="36"/>
      <c r="D20" s="37">
        <v>0</v>
      </c>
      <c r="E20" s="37">
        <f t="shared" si="0"/>
        <v>0</v>
      </c>
      <c r="F20" s="37">
        <v>0</v>
      </c>
      <c r="H20" s="28"/>
      <c r="I20" s="29"/>
      <c r="O20" s="27"/>
      <c r="P20" s="29"/>
      <c r="Q20" s="27"/>
    </row>
    <row r="23" spans="2:17" ht="13.5" thickBot="1" x14ac:dyDescent="0.25"/>
    <row r="24" spans="2:17" x14ac:dyDescent="0.2">
      <c r="B24" s="93" t="s">
        <v>165</v>
      </c>
      <c r="C24" s="94" t="s">
        <v>166</v>
      </c>
      <c r="D24" s="94" t="s">
        <v>167</v>
      </c>
      <c r="E24" s="94" t="s">
        <v>168</v>
      </c>
    </row>
    <row r="25" spans="2:17" ht="64.5" thickBot="1" x14ac:dyDescent="0.25">
      <c r="B25" s="90" t="s">
        <v>85</v>
      </c>
      <c r="C25" s="91" t="s">
        <v>162</v>
      </c>
      <c r="D25" s="91" t="s">
        <v>163</v>
      </c>
      <c r="E25" s="91" t="s">
        <v>164</v>
      </c>
    </row>
    <row r="26" spans="2:17" ht="13.5" thickBot="1" x14ac:dyDescent="0.25">
      <c r="B26" s="92" t="s">
        <v>90</v>
      </c>
      <c r="C26" s="91">
        <v>2.15</v>
      </c>
      <c r="D26" s="91">
        <v>1.1000000000000001</v>
      </c>
      <c r="E26" s="91"/>
    </row>
    <row r="27" spans="2:17" ht="13.5" thickBot="1" x14ac:dyDescent="0.25">
      <c r="B27" s="92" t="s">
        <v>91</v>
      </c>
      <c r="C27" s="91">
        <v>2.15</v>
      </c>
      <c r="D27" s="91">
        <v>1.4</v>
      </c>
      <c r="E27" s="91"/>
    </row>
    <row r="28" spans="2:17" ht="13.5" thickBot="1" x14ac:dyDescent="0.25">
      <c r="B28" s="92" t="s">
        <v>92</v>
      </c>
      <c r="C28" s="91">
        <v>2.15</v>
      </c>
      <c r="D28" s="91">
        <v>0.8</v>
      </c>
      <c r="E28" s="91"/>
    </row>
    <row r="29" spans="2:17" ht="13.5" thickBot="1" x14ac:dyDescent="0.25">
      <c r="B29" s="92" t="s">
        <v>93</v>
      </c>
      <c r="C29" s="91">
        <v>2.15</v>
      </c>
      <c r="D29" s="91">
        <v>0.4</v>
      </c>
      <c r="E29" s="91"/>
    </row>
    <row r="30" spans="2:17" ht="13.5" thickBot="1" x14ac:dyDescent="0.25">
      <c r="B30" s="92" t="s">
        <v>94</v>
      </c>
      <c r="C30" s="91">
        <v>2.15</v>
      </c>
      <c r="D30" s="91">
        <v>0.5</v>
      </c>
      <c r="E30" s="91"/>
    </row>
    <row r="31" spans="2:17" ht="13.5" thickBot="1" x14ac:dyDescent="0.25">
      <c r="B31" s="92" t="s">
        <v>95</v>
      </c>
      <c r="C31" s="91">
        <v>2.15</v>
      </c>
      <c r="D31" s="91">
        <v>2.15</v>
      </c>
      <c r="E31" s="91"/>
    </row>
    <row r="35" spans="2:17" ht="16.5" thickBot="1" x14ac:dyDescent="0.25">
      <c r="B35" s="38"/>
      <c r="C35" s="39"/>
    </row>
    <row r="36" spans="2:17" ht="32.25" thickBot="1" x14ac:dyDescent="0.25">
      <c r="B36" s="40" t="s">
        <v>99</v>
      </c>
      <c r="C36" s="30" t="s">
        <v>85</v>
      </c>
      <c r="D36" s="31" t="s">
        <v>100</v>
      </c>
      <c r="E36" s="30" t="s">
        <v>101</v>
      </c>
      <c r="F36" s="30" t="s">
        <v>102</v>
      </c>
      <c r="G36" s="30" t="s">
        <v>103</v>
      </c>
      <c r="H36" s="30" t="s">
        <v>104</v>
      </c>
      <c r="I36" s="30" t="s">
        <v>105</v>
      </c>
      <c r="J36" s="41" t="s">
        <v>106</v>
      </c>
      <c r="K36" s="27"/>
      <c r="L36" s="27"/>
      <c r="M36" s="27"/>
      <c r="N36" s="27"/>
      <c r="O36" s="27"/>
      <c r="Q36" s="27"/>
    </row>
    <row r="37" spans="2:17" x14ac:dyDescent="0.2">
      <c r="B37" s="28"/>
      <c r="C37" s="29"/>
      <c r="D37" s="42"/>
      <c r="E37" s="42"/>
      <c r="F37" s="29"/>
      <c r="G37" s="29"/>
      <c r="H37" s="29"/>
      <c r="I37" s="27"/>
      <c r="K37" s="27"/>
      <c r="L37" s="27"/>
      <c r="M37" s="27"/>
      <c r="N37" s="27"/>
      <c r="O37" s="27"/>
      <c r="Q37" s="27"/>
    </row>
    <row r="38" spans="2:17" x14ac:dyDescent="0.2">
      <c r="B38" s="28"/>
      <c r="C38" s="29"/>
      <c r="D38" s="29"/>
      <c r="E38" s="29"/>
      <c r="F38" s="29"/>
      <c r="G38" s="29"/>
      <c r="H38" s="43"/>
      <c r="I38" s="43"/>
      <c r="J38" s="28"/>
      <c r="K38" s="27"/>
      <c r="L38" s="27"/>
      <c r="M38" s="27"/>
      <c r="N38" s="27"/>
      <c r="O38" s="27"/>
      <c r="Q38" s="27"/>
    </row>
    <row r="39" spans="2:17" ht="15.75" x14ac:dyDescent="0.2">
      <c r="B39" s="28"/>
      <c r="C39" s="39"/>
      <c r="D39" s="29"/>
      <c r="E39" s="44"/>
      <c r="F39" s="43"/>
      <c r="G39" s="29"/>
      <c r="H39" s="43"/>
      <c r="I39" s="43"/>
      <c r="K39" s="27"/>
      <c r="L39" s="27"/>
      <c r="M39" s="27"/>
      <c r="N39" s="27"/>
      <c r="O39" s="27"/>
      <c r="Q39" s="27"/>
    </row>
    <row r="40" spans="2:17" ht="15.75" x14ac:dyDescent="0.2">
      <c r="B40" s="28"/>
      <c r="C40" s="39"/>
      <c r="D40" s="29"/>
      <c r="E40" s="44"/>
      <c r="F40" s="43"/>
      <c r="G40" s="29"/>
      <c r="H40" s="44"/>
      <c r="I40" s="43"/>
      <c r="J40" s="28"/>
      <c r="K40" s="27"/>
      <c r="L40" s="27"/>
      <c r="M40" s="27"/>
      <c r="N40" s="27"/>
      <c r="O40" s="27"/>
      <c r="Q40" s="27"/>
    </row>
    <row r="41" spans="2:17" ht="15.75" x14ac:dyDescent="0.2">
      <c r="B41" s="28"/>
      <c r="C41" s="39"/>
      <c r="D41" s="29"/>
      <c r="E41" s="44"/>
      <c r="F41" s="43"/>
      <c r="G41" s="29"/>
      <c r="H41" s="44"/>
      <c r="I41" s="43"/>
      <c r="K41" s="27"/>
      <c r="L41" s="27"/>
      <c r="M41" s="27"/>
      <c r="N41" s="27"/>
      <c r="O41" s="27"/>
      <c r="Q41" s="27"/>
    </row>
    <row r="42" spans="2:17" ht="15.75" x14ac:dyDescent="0.2">
      <c r="B42" s="45"/>
      <c r="C42" s="39"/>
      <c r="D42" s="29"/>
      <c r="E42" s="44"/>
      <c r="F42" s="43"/>
      <c r="G42" s="46"/>
      <c r="H42" s="49"/>
      <c r="I42" s="47"/>
      <c r="J42" s="46"/>
      <c r="K42" s="27"/>
      <c r="L42" s="27"/>
      <c r="M42" s="27"/>
      <c r="N42" s="27"/>
      <c r="O42" s="27"/>
      <c r="Q42" s="27"/>
    </row>
    <row r="43" spans="2:17" ht="15.75" x14ac:dyDescent="0.2">
      <c r="B43" s="45"/>
      <c r="C43" s="48"/>
      <c r="D43" s="46"/>
      <c r="E43" s="49"/>
      <c r="F43" s="47"/>
      <c r="G43" s="46"/>
      <c r="H43" s="49"/>
      <c r="I43" s="47"/>
      <c r="J43" s="46"/>
      <c r="K43" s="27"/>
      <c r="L43" s="27"/>
      <c r="M43" s="27"/>
      <c r="N43" s="27"/>
      <c r="O43" s="27"/>
      <c r="Q43" s="27"/>
    </row>
    <row r="44" spans="2:17" ht="15.75" x14ac:dyDescent="0.2">
      <c r="B44" s="28"/>
      <c r="C44" s="48"/>
      <c r="D44" s="46"/>
      <c r="E44" s="49"/>
      <c r="F44" s="47"/>
      <c r="G44" s="29"/>
      <c r="H44" s="44"/>
      <c r="I44" s="43"/>
      <c r="J44" s="50"/>
      <c r="K44" s="27"/>
      <c r="L44" s="27"/>
      <c r="M44" s="27"/>
      <c r="N44" s="27"/>
      <c r="O44" s="27"/>
      <c r="Q44" s="27"/>
    </row>
    <row r="45" spans="2:17" ht="15.75" x14ac:dyDescent="0.2">
      <c r="B45" s="28"/>
      <c r="C45" s="51"/>
      <c r="D45" s="52"/>
      <c r="E45" s="53"/>
      <c r="F45" s="54"/>
      <c r="G45" s="29"/>
      <c r="H45" s="44"/>
      <c r="I45" s="43"/>
      <c r="K45" s="27"/>
      <c r="L45" s="27"/>
      <c r="M45" s="27"/>
      <c r="N45" s="27"/>
      <c r="O45" s="27"/>
      <c r="Q45" s="27"/>
    </row>
    <row r="46" spans="2:17" ht="15.75" x14ac:dyDescent="0.2">
      <c r="B46" s="28"/>
      <c r="C46" s="39"/>
      <c r="D46" s="29"/>
      <c r="E46" s="44"/>
      <c r="F46" s="43"/>
      <c r="G46" s="29"/>
      <c r="H46" s="44"/>
      <c r="I46" s="43"/>
      <c r="J46" s="50"/>
      <c r="K46" s="27"/>
      <c r="L46" s="27"/>
      <c r="M46" s="27"/>
      <c r="N46" s="27"/>
      <c r="O46" s="27"/>
      <c r="Q46" s="27"/>
    </row>
    <row r="47" spans="2:17" ht="15.75" x14ac:dyDescent="0.2">
      <c r="B47" s="28"/>
      <c r="C47" s="39"/>
      <c r="D47" s="29"/>
      <c r="E47" s="44"/>
      <c r="F47" s="43"/>
      <c r="G47" s="29"/>
      <c r="H47" s="44"/>
      <c r="I47" s="43"/>
      <c r="K47" s="27"/>
      <c r="L47" s="27"/>
      <c r="M47" s="27"/>
      <c r="N47" s="27"/>
      <c r="O47" s="27"/>
      <c r="Q47" s="27"/>
    </row>
    <row r="48" spans="2:17" x14ac:dyDescent="0.2">
      <c r="B48" s="28"/>
      <c r="C48" s="29"/>
      <c r="D48" s="29"/>
      <c r="E48" s="29"/>
      <c r="F48" s="43"/>
      <c r="G48" s="29"/>
      <c r="H48" s="43"/>
      <c r="I48" s="43"/>
      <c r="K48" s="27"/>
      <c r="L48" s="27"/>
      <c r="M48" s="27"/>
      <c r="N48" s="27"/>
      <c r="O48" s="27"/>
      <c r="Q48" s="27"/>
    </row>
    <row r="49" spans="2:17" x14ac:dyDescent="0.2">
      <c r="B49" s="28"/>
      <c r="C49" s="29"/>
      <c r="D49" s="29"/>
      <c r="E49" s="29"/>
      <c r="F49" s="29"/>
      <c r="G49" s="29"/>
      <c r="H49" s="43"/>
      <c r="I49" s="43"/>
      <c r="K49" s="27"/>
      <c r="L49" s="27"/>
      <c r="M49" s="27"/>
      <c r="N49" s="27"/>
      <c r="O49" s="27"/>
      <c r="Q49" s="27"/>
    </row>
    <row r="50" spans="2:17" x14ac:dyDescent="0.2">
      <c r="C50" s="28"/>
      <c r="D50" s="29"/>
      <c r="E50" s="29"/>
      <c r="F50" s="29"/>
      <c r="G50" s="29"/>
      <c r="H50" s="29"/>
      <c r="I50" s="43"/>
      <c r="J50" s="43"/>
      <c r="L50" s="27"/>
      <c r="M50" s="27"/>
      <c r="N50" s="27"/>
      <c r="O50" s="27"/>
      <c r="Q50" s="27"/>
    </row>
    <row r="51" spans="2:17" ht="15.75" x14ac:dyDescent="0.2">
      <c r="J51" s="39"/>
      <c r="K51" s="55"/>
      <c r="L51" s="56"/>
      <c r="O51" s="43"/>
      <c r="P51" s="43"/>
    </row>
    <row r="52" spans="2:17" ht="15.75" x14ac:dyDescent="0.2">
      <c r="J52" s="39"/>
      <c r="K52" s="55"/>
      <c r="L52" s="56"/>
      <c r="O52" s="43"/>
      <c r="P52" s="43"/>
    </row>
    <row r="53" spans="2:17" ht="15.75" x14ac:dyDescent="0.2">
      <c r="J53" s="39"/>
      <c r="K53" s="55"/>
      <c r="L53" s="56"/>
    </row>
    <row r="54" spans="2:17" ht="15.75" x14ac:dyDescent="0.2">
      <c r="J54" s="39"/>
      <c r="K54" s="55"/>
      <c r="L54" s="56"/>
    </row>
    <row r="55" spans="2:17" ht="15.75" x14ac:dyDescent="0.2">
      <c r="J55" s="39"/>
      <c r="K55" s="55"/>
      <c r="L55" s="56"/>
    </row>
  </sheetData>
  <pageMargins left="0.75" right="0.75" top="1" bottom="1" header="0.5" footer="0.5"/>
  <pageSetup orientation="portrait" horizontalDpi="4294967295"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H652"/>
  <sheetViews>
    <sheetView workbookViewId="0">
      <selection activeCell="K9" sqref="K9"/>
    </sheetView>
  </sheetViews>
  <sheetFormatPr defaultRowHeight="15" x14ac:dyDescent="0.25"/>
  <sheetData>
    <row r="1" spans="1:8" x14ac:dyDescent="0.25">
      <c r="A1" s="5">
        <f>YEAR(C1)</f>
        <v>1954</v>
      </c>
      <c r="B1" s="5">
        <f>MONTH(C1)</f>
        <v>7</v>
      </c>
      <c r="C1" s="88">
        <v>19906</v>
      </c>
      <c r="D1">
        <v>0.8</v>
      </c>
    </row>
    <row r="2" spans="1:8" x14ac:dyDescent="0.25">
      <c r="A2" s="5">
        <f t="shared" ref="A2:A65" si="0">YEAR(C2)</f>
        <v>1954</v>
      </c>
      <c r="B2" s="5">
        <f t="shared" ref="B2:B65" si="1">MONTH(C2)</f>
        <v>8</v>
      </c>
      <c r="C2" s="88">
        <v>19937</v>
      </c>
      <c r="D2">
        <v>1.22</v>
      </c>
    </row>
    <row r="3" spans="1:8" x14ac:dyDescent="0.25">
      <c r="A3" s="5">
        <f t="shared" si="0"/>
        <v>1954</v>
      </c>
      <c r="B3" s="5">
        <f t="shared" si="1"/>
        <v>9</v>
      </c>
      <c r="C3" s="88">
        <v>19968</v>
      </c>
      <c r="D3">
        <v>1.06</v>
      </c>
      <c r="G3" s="5">
        <v>1954</v>
      </c>
      <c r="H3" s="89">
        <f>AVERAGEIF($A$1:$A$652,G3,$D$1:$D$652)</f>
        <v>1.0066666666666666</v>
      </c>
    </row>
    <row r="4" spans="1:8" x14ac:dyDescent="0.25">
      <c r="A4" s="5">
        <f t="shared" si="0"/>
        <v>1954</v>
      </c>
      <c r="B4" s="5">
        <f t="shared" si="1"/>
        <v>10</v>
      </c>
      <c r="C4" s="88">
        <v>19998</v>
      </c>
      <c r="D4">
        <v>0.85</v>
      </c>
      <c r="G4" s="5">
        <v>1955</v>
      </c>
      <c r="H4" s="89">
        <f t="shared" ref="H4:H57" si="2">AVERAGEIF($A$1:$A$652,G4,$D$1:$D$652)</f>
        <v>1.7849999999999999</v>
      </c>
    </row>
    <row r="5" spans="1:8" x14ac:dyDescent="0.25">
      <c r="A5" s="5">
        <f t="shared" si="0"/>
        <v>1954</v>
      </c>
      <c r="B5" s="5">
        <f t="shared" si="1"/>
        <v>11</v>
      </c>
      <c r="C5" s="88">
        <v>20029</v>
      </c>
      <c r="D5">
        <v>0.83</v>
      </c>
      <c r="G5" s="5">
        <v>1956</v>
      </c>
      <c r="H5" s="89">
        <f t="shared" si="2"/>
        <v>2.7283333333333335</v>
      </c>
    </row>
    <row r="6" spans="1:8" x14ac:dyDescent="0.25">
      <c r="A6" s="5">
        <f t="shared" si="0"/>
        <v>1954</v>
      </c>
      <c r="B6" s="5">
        <f t="shared" si="1"/>
        <v>12</v>
      </c>
      <c r="C6" s="88">
        <v>20059</v>
      </c>
      <c r="D6">
        <v>1.28</v>
      </c>
      <c r="G6" s="5">
        <v>1957</v>
      </c>
      <c r="H6" s="89">
        <f t="shared" si="2"/>
        <v>3.105</v>
      </c>
    </row>
    <row r="7" spans="1:8" x14ac:dyDescent="0.25">
      <c r="A7" s="5">
        <f t="shared" si="0"/>
        <v>1955</v>
      </c>
      <c r="B7" s="5">
        <f t="shared" si="1"/>
        <v>1</v>
      </c>
      <c r="C7" s="88">
        <v>20090</v>
      </c>
      <c r="D7">
        <v>1.39</v>
      </c>
      <c r="G7" s="5">
        <v>1958</v>
      </c>
      <c r="H7" s="89">
        <f t="shared" si="2"/>
        <v>1.5724999999999998</v>
      </c>
    </row>
    <row r="8" spans="1:8" x14ac:dyDescent="0.25">
      <c r="A8" s="5">
        <f t="shared" si="0"/>
        <v>1955</v>
      </c>
      <c r="B8" s="5">
        <f t="shared" si="1"/>
        <v>2</v>
      </c>
      <c r="C8" s="88">
        <v>20121</v>
      </c>
      <c r="D8">
        <v>1.29</v>
      </c>
      <c r="G8" s="5">
        <v>1959</v>
      </c>
      <c r="H8" s="89">
        <f t="shared" si="2"/>
        <v>3.3050000000000002</v>
      </c>
    </row>
    <row r="9" spans="1:8" x14ac:dyDescent="0.25">
      <c r="A9" s="5">
        <f t="shared" si="0"/>
        <v>1955</v>
      </c>
      <c r="B9" s="5">
        <f t="shared" si="1"/>
        <v>3</v>
      </c>
      <c r="C9" s="88">
        <v>20149</v>
      </c>
      <c r="D9">
        <v>1.35</v>
      </c>
      <c r="G9" s="5">
        <v>1960</v>
      </c>
      <c r="H9" s="89">
        <f t="shared" si="2"/>
        <v>3.2158333333333329</v>
      </c>
    </row>
    <row r="10" spans="1:8" x14ac:dyDescent="0.25">
      <c r="A10" s="5">
        <f t="shared" si="0"/>
        <v>1955</v>
      </c>
      <c r="B10" s="5">
        <f t="shared" si="1"/>
        <v>4</v>
      </c>
      <c r="C10" s="88">
        <v>20180</v>
      </c>
      <c r="D10">
        <v>1.43</v>
      </c>
      <c r="G10" s="5">
        <v>1961</v>
      </c>
      <c r="H10" s="89">
        <f t="shared" si="2"/>
        <v>1.9550000000000001</v>
      </c>
    </row>
    <row r="11" spans="1:8" x14ac:dyDescent="0.25">
      <c r="A11" s="5">
        <f t="shared" si="0"/>
        <v>1955</v>
      </c>
      <c r="B11" s="5">
        <f t="shared" si="1"/>
        <v>5</v>
      </c>
      <c r="C11" s="88">
        <v>20210</v>
      </c>
      <c r="D11">
        <v>1.43</v>
      </c>
      <c r="G11" s="5">
        <v>1962</v>
      </c>
      <c r="H11" s="89">
        <f t="shared" si="2"/>
        <v>2.7083333333333335</v>
      </c>
    </row>
    <row r="12" spans="1:8" x14ac:dyDescent="0.25">
      <c r="A12" s="5">
        <f t="shared" si="0"/>
        <v>1955</v>
      </c>
      <c r="B12" s="5">
        <f t="shared" si="1"/>
        <v>6</v>
      </c>
      <c r="C12" s="88">
        <v>20241</v>
      </c>
      <c r="D12">
        <v>1.64</v>
      </c>
      <c r="G12" s="5">
        <v>1963</v>
      </c>
      <c r="H12" s="89">
        <f t="shared" si="2"/>
        <v>3.1783333333333332</v>
      </c>
    </row>
    <row r="13" spans="1:8" x14ac:dyDescent="0.25">
      <c r="A13" s="5">
        <f t="shared" si="0"/>
        <v>1955</v>
      </c>
      <c r="B13" s="5">
        <f t="shared" si="1"/>
        <v>7</v>
      </c>
      <c r="C13" s="88">
        <v>20271</v>
      </c>
      <c r="D13">
        <v>1.68</v>
      </c>
      <c r="G13" s="5">
        <v>1964</v>
      </c>
      <c r="H13" s="89">
        <f t="shared" si="2"/>
        <v>3.4966666666666675</v>
      </c>
    </row>
    <row r="14" spans="1:8" x14ac:dyDescent="0.25">
      <c r="A14" s="5">
        <f t="shared" si="0"/>
        <v>1955</v>
      </c>
      <c r="B14" s="5">
        <f t="shared" si="1"/>
        <v>8</v>
      </c>
      <c r="C14" s="88">
        <v>20302</v>
      </c>
      <c r="D14">
        <v>1.96</v>
      </c>
      <c r="G14" s="5">
        <v>1965</v>
      </c>
      <c r="H14" s="89">
        <f t="shared" si="2"/>
        <v>4.0724999999999998</v>
      </c>
    </row>
    <row r="15" spans="1:8" x14ac:dyDescent="0.25">
      <c r="A15" s="5">
        <f t="shared" si="0"/>
        <v>1955</v>
      </c>
      <c r="B15" s="5">
        <f t="shared" si="1"/>
        <v>9</v>
      </c>
      <c r="C15" s="88">
        <v>20333</v>
      </c>
      <c r="D15">
        <v>2.1800000000000002</v>
      </c>
      <c r="G15" s="5">
        <v>1966</v>
      </c>
      <c r="H15" s="89">
        <f t="shared" si="2"/>
        <v>5.1108333333333329</v>
      </c>
    </row>
    <row r="16" spans="1:8" x14ac:dyDescent="0.25">
      <c r="A16" s="5">
        <f t="shared" si="0"/>
        <v>1955</v>
      </c>
      <c r="B16" s="5">
        <f t="shared" si="1"/>
        <v>10</v>
      </c>
      <c r="C16" s="88">
        <v>20363</v>
      </c>
      <c r="D16">
        <v>2.2400000000000002</v>
      </c>
      <c r="G16" s="5">
        <v>1967</v>
      </c>
      <c r="H16" s="89">
        <f t="shared" si="2"/>
        <v>4.2200000000000006</v>
      </c>
    </row>
    <row r="17" spans="1:8" x14ac:dyDescent="0.25">
      <c r="A17" s="5">
        <f t="shared" si="0"/>
        <v>1955</v>
      </c>
      <c r="B17" s="5">
        <f t="shared" si="1"/>
        <v>11</v>
      </c>
      <c r="C17" s="88">
        <v>20394</v>
      </c>
      <c r="D17">
        <v>2.35</v>
      </c>
      <c r="G17" s="5">
        <v>1968</v>
      </c>
      <c r="H17" s="89">
        <f t="shared" si="2"/>
        <v>5.6566666666666663</v>
      </c>
    </row>
    <row r="18" spans="1:8" x14ac:dyDescent="0.25">
      <c r="A18" s="5">
        <f t="shared" si="0"/>
        <v>1955</v>
      </c>
      <c r="B18" s="5">
        <f t="shared" si="1"/>
        <v>12</v>
      </c>
      <c r="C18" s="88">
        <v>20424</v>
      </c>
      <c r="D18">
        <v>2.48</v>
      </c>
      <c r="G18" s="5">
        <v>1969</v>
      </c>
      <c r="H18" s="89">
        <f t="shared" si="2"/>
        <v>8.2041666666666657</v>
      </c>
    </row>
    <row r="19" spans="1:8" x14ac:dyDescent="0.25">
      <c r="A19" s="5">
        <f t="shared" si="0"/>
        <v>1956</v>
      </c>
      <c r="B19" s="5">
        <f t="shared" si="1"/>
        <v>1</v>
      </c>
      <c r="C19" s="88">
        <v>20455</v>
      </c>
      <c r="D19">
        <v>2.4500000000000002</v>
      </c>
      <c r="G19" s="5">
        <v>1970</v>
      </c>
      <c r="H19" s="89">
        <f t="shared" si="2"/>
        <v>7.1808333333333332</v>
      </c>
    </row>
    <row r="20" spans="1:8" x14ac:dyDescent="0.25">
      <c r="A20" s="5">
        <f t="shared" si="0"/>
        <v>1956</v>
      </c>
      <c r="B20" s="5">
        <f t="shared" si="1"/>
        <v>2</v>
      </c>
      <c r="C20" s="88">
        <v>20486</v>
      </c>
      <c r="D20">
        <v>2.5</v>
      </c>
      <c r="G20" s="5">
        <v>1971</v>
      </c>
      <c r="H20" s="89">
        <f t="shared" si="2"/>
        <v>4.6608333333333336</v>
      </c>
    </row>
    <row r="21" spans="1:8" x14ac:dyDescent="0.25">
      <c r="A21" s="5">
        <f t="shared" si="0"/>
        <v>1956</v>
      </c>
      <c r="B21" s="5">
        <f t="shared" si="1"/>
        <v>3</v>
      </c>
      <c r="C21" s="88">
        <v>20515</v>
      </c>
      <c r="D21">
        <v>2.5</v>
      </c>
      <c r="G21" s="5">
        <v>1972</v>
      </c>
      <c r="H21" s="89">
        <f t="shared" si="2"/>
        <v>4.4308333333333332</v>
      </c>
    </row>
    <row r="22" spans="1:8" x14ac:dyDescent="0.25">
      <c r="A22" s="5">
        <f t="shared" si="0"/>
        <v>1956</v>
      </c>
      <c r="B22" s="5">
        <f t="shared" si="1"/>
        <v>4</v>
      </c>
      <c r="C22" s="88">
        <v>20546</v>
      </c>
      <c r="D22">
        <v>2.62</v>
      </c>
      <c r="G22" s="5">
        <v>1973</v>
      </c>
      <c r="H22" s="89">
        <f t="shared" si="2"/>
        <v>8.7275000000000009</v>
      </c>
    </row>
    <row r="23" spans="1:8" x14ac:dyDescent="0.25">
      <c r="A23" s="5">
        <f t="shared" si="0"/>
        <v>1956</v>
      </c>
      <c r="B23" s="5">
        <f t="shared" si="1"/>
        <v>5</v>
      </c>
      <c r="C23" s="88">
        <v>20576</v>
      </c>
      <c r="D23">
        <v>2.75</v>
      </c>
      <c r="G23" s="5">
        <v>1974</v>
      </c>
      <c r="H23" s="89">
        <f t="shared" si="2"/>
        <v>10.502500000000001</v>
      </c>
    </row>
    <row r="24" spans="1:8" x14ac:dyDescent="0.25">
      <c r="A24" s="5">
        <f t="shared" si="0"/>
        <v>1956</v>
      </c>
      <c r="B24" s="5">
        <f t="shared" si="1"/>
        <v>6</v>
      </c>
      <c r="C24" s="88">
        <v>20607</v>
      </c>
      <c r="D24">
        <v>2.71</v>
      </c>
      <c r="G24" s="5">
        <v>1975</v>
      </c>
      <c r="H24" s="89">
        <f t="shared" si="2"/>
        <v>5.8241666666666667</v>
      </c>
    </row>
    <row r="25" spans="1:8" x14ac:dyDescent="0.25">
      <c r="A25" s="5">
        <f t="shared" si="0"/>
        <v>1956</v>
      </c>
      <c r="B25" s="5">
        <f t="shared" si="1"/>
        <v>7</v>
      </c>
      <c r="C25" s="88">
        <v>20637</v>
      </c>
      <c r="D25">
        <v>2.75</v>
      </c>
      <c r="G25" s="5">
        <v>1976</v>
      </c>
      <c r="H25" s="89">
        <f t="shared" si="2"/>
        <v>5.0449999999999999</v>
      </c>
    </row>
    <row r="26" spans="1:8" x14ac:dyDescent="0.25">
      <c r="A26" s="5">
        <f t="shared" si="0"/>
        <v>1956</v>
      </c>
      <c r="B26" s="5">
        <f t="shared" si="1"/>
        <v>8</v>
      </c>
      <c r="C26" s="88">
        <v>20668</v>
      </c>
      <c r="D26">
        <v>2.73</v>
      </c>
      <c r="G26" s="5">
        <v>1977</v>
      </c>
      <c r="H26" s="89">
        <f t="shared" si="2"/>
        <v>5.5375000000000005</v>
      </c>
    </row>
    <row r="27" spans="1:8" x14ac:dyDescent="0.25">
      <c r="A27" s="5">
        <f t="shared" si="0"/>
        <v>1956</v>
      </c>
      <c r="B27" s="5">
        <f t="shared" si="1"/>
        <v>9</v>
      </c>
      <c r="C27" s="88">
        <v>20699</v>
      </c>
      <c r="D27">
        <v>2.95</v>
      </c>
      <c r="G27" s="5">
        <v>1978</v>
      </c>
      <c r="H27" s="89">
        <f t="shared" si="2"/>
        <v>7.9308333333333332</v>
      </c>
    </row>
    <row r="28" spans="1:8" x14ac:dyDescent="0.25">
      <c r="A28" s="5">
        <f t="shared" si="0"/>
        <v>1956</v>
      </c>
      <c r="B28" s="5">
        <f t="shared" si="1"/>
        <v>10</v>
      </c>
      <c r="C28" s="88">
        <v>20729</v>
      </c>
      <c r="D28">
        <v>2.96</v>
      </c>
      <c r="G28" s="5">
        <v>1979</v>
      </c>
      <c r="H28" s="89">
        <f t="shared" si="2"/>
        <v>11.194166666666666</v>
      </c>
    </row>
    <row r="29" spans="1:8" x14ac:dyDescent="0.25">
      <c r="A29" s="5">
        <f t="shared" si="0"/>
        <v>1956</v>
      </c>
      <c r="B29" s="5">
        <f t="shared" si="1"/>
        <v>11</v>
      </c>
      <c r="C29" s="88">
        <v>20760</v>
      </c>
      <c r="D29">
        <v>2.88</v>
      </c>
      <c r="G29" s="5">
        <v>1980</v>
      </c>
      <c r="H29" s="89">
        <f t="shared" si="2"/>
        <v>13.355833333333335</v>
      </c>
    </row>
    <row r="30" spans="1:8" x14ac:dyDescent="0.25">
      <c r="A30" s="5">
        <f t="shared" si="0"/>
        <v>1956</v>
      </c>
      <c r="B30" s="5">
        <f t="shared" si="1"/>
        <v>12</v>
      </c>
      <c r="C30" s="88">
        <v>20790</v>
      </c>
      <c r="D30">
        <v>2.94</v>
      </c>
      <c r="G30" s="5">
        <v>1981</v>
      </c>
      <c r="H30" s="89">
        <f t="shared" si="2"/>
        <v>16.378333333333334</v>
      </c>
    </row>
    <row r="31" spans="1:8" x14ac:dyDescent="0.25">
      <c r="A31" s="5">
        <f t="shared" si="0"/>
        <v>1957</v>
      </c>
      <c r="B31" s="5">
        <f t="shared" si="1"/>
        <v>1</v>
      </c>
      <c r="C31" s="88">
        <v>20821</v>
      </c>
      <c r="D31">
        <v>2.84</v>
      </c>
      <c r="G31" s="5">
        <v>1982</v>
      </c>
      <c r="H31" s="89">
        <f t="shared" si="2"/>
        <v>12.258333333333333</v>
      </c>
    </row>
    <row r="32" spans="1:8" x14ac:dyDescent="0.25">
      <c r="A32" s="5">
        <f t="shared" si="0"/>
        <v>1957</v>
      </c>
      <c r="B32" s="5">
        <f t="shared" si="1"/>
        <v>2</v>
      </c>
      <c r="C32" s="88">
        <v>20852</v>
      </c>
      <c r="D32">
        <v>3</v>
      </c>
      <c r="G32" s="5">
        <v>1983</v>
      </c>
      <c r="H32" s="89">
        <f t="shared" si="2"/>
        <v>9.0866666666666678</v>
      </c>
    </row>
    <row r="33" spans="1:8" x14ac:dyDescent="0.25">
      <c r="A33" s="5">
        <f t="shared" si="0"/>
        <v>1957</v>
      </c>
      <c r="B33" s="5">
        <f t="shared" si="1"/>
        <v>3</v>
      </c>
      <c r="C33" s="88">
        <v>20880</v>
      </c>
      <c r="D33">
        <v>2.96</v>
      </c>
      <c r="G33" s="5">
        <v>1984</v>
      </c>
      <c r="H33" s="89">
        <f t="shared" si="2"/>
        <v>10.225</v>
      </c>
    </row>
    <row r="34" spans="1:8" x14ac:dyDescent="0.25">
      <c r="A34" s="5">
        <f t="shared" si="0"/>
        <v>1957</v>
      </c>
      <c r="B34" s="5">
        <f t="shared" si="1"/>
        <v>4</v>
      </c>
      <c r="C34" s="88">
        <v>20911</v>
      </c>
      <c r="D34">
        <v>3</v>
      </c>
      <c r="G34" s="5">
        <v>1985</v>
      </c>
      <c r="H34" s="89">
        <f t="shared" si="2"/>
        <v>8.1008333333333322</v>
      </c>
    </row>
    <row r="35" spans="1:8" x14ac:dyDescent="0.25">
      <c r="A35" s="5">
        <f t="shared" si="0"/>
        <v>1957</v>
      </c>
      <c r="B35" s="5">
        <f t="shared" si="1"/>
        <v>5</v>
      </c>
      <c r="C35" s="88">
        <v>20941</v>
      </c>
      <c r="D35">
        <v>3</v>
      </c>
      <c r="G35" s="5">
        <v>1986</v>
      </c>
      <c r="H35" s="89">
        <f t="shared" si="2"/>
        <v>6.8050000000000006</v>
      </c>
    </row>
    <row r="36" spans="1:8" x14ac:dyDescent="0.25">
      <c r="A36" s="5">
        <f t="shared" si="0"/>
        <v>1957</v>
      </c>
      <c r="B36" s="5">
        <f t="shared" si="1"/>
        <v>6</v>
      </c>
      <c r="C36" s="88">
        <v>20972</v>
      </c>
      <c r="D36">
        <v>3</v>
      </c>
      <c r="G36" s="5">
        <v>1987</v>
      </c>
      <c r="H36" s="89">
        <f t="shared" si="2"/>
        <v>6.6574999999999998</v>
      </c>
    </row>
    <row r="37" spans="1:8" x14ac:dyDescent="0.25">
      <c r="A37" s="5">
        <f t="shared" si="0"/>
        <v>1957</v>
      </c>
      <c r="B37" s="5">
        <f t="shared" si="1"/>
        <v>7</v>
      </c>
      <c r="C37" s="88">
        <v>21002</v>
      </c>
      <c r="D37">
        <v>2.99</v>
      </c>
      <c r="G37" s="5">
        <v>1988</v>
      </c>
      <c r="H37" s="89">
        <f t="shared" si="2"/>
        <v>7.5683333333333325</v>
      </c>
    </row>
    <row r="38" spans="1:8" x14ac:dyDescent="0.25">
      <c r="A38" s="5">
        <f t="shared" si="0"/>
        <v>1957</v>
      </c>
      <c r="B38" s="5">
        <f t="shared" si="1"/>
        <v>8</v>
      </c>
      <c r="C38" s="88">
        <v>21033</v>
      </c>
      <c r="D38">
        <v>3.24</v>
      </c>
      <c r="G38" s="5">
        <v>1989</v>
      </c>
      <c r="H38" s="89">
        <f t="shared" si="2"/>
        <v>9.2166666666666668</v>
      </c>
    </row>
    <row r="39" spans="1:8" x14ac:dyDescent="0.25">
      <c r="A39" s="5">
        <f t="shared" si="0"/>
        <v>1957</v>
      </c>
      <c r="B39" s="5">
        <f t="shared" si="1"/>
        <v>9</v>
      </c>
      <c r="C39" s="88">
        <v>21064</v>
      </c>
      <c r="D39">
        <v>3.47</v>
      </c>
      <c r="G39" s="5">
        <v>1990</v>
      </c>
      <c r="H39" s="89">
        <f t="shared" si="2"/>
        <v>8.0991666666666671</v>
      </c>
    </row>
    <row r="40" spans="1:8" x14ac:dyDescent="0.25">
      <c r="A40" s="5">
        <f t="shared" si="0"/>
        <v>1957</v>
      </c>
      <c r="B40" s="5">
        <f t="shared" si="1"/>
        <v>10</v>
      </c>
      <c r="C40" s="88">
        <v>21094</v>
      </c>
      <c r="D40">
        <v>3.5</v>
      </c>
      <c r="G40" s="5">
        <v>1991</v>
      </c>
      <c r="H40" s="89">
        <f t="shared" si="2"/>
        <v>5.6875000000000009</v>
      </c>
    </row>
    <row r="41" spans="1:8" x14ac:dyDescent="0.25">
      <c r="A41" s="5">
        <f t="shared" si="0"/>
        <v>1957</v>
      </c>
      <c r="B41" s="5">
        <f t="shared" si="1"/>
        <v>11</v>
      </c>
      <c r="C41" s="88">
        <v>21125</v>
      </c>
      <c r="D41">
        <v>3.28</v>
      </c>
      <c r="G41" s="5">
        <v>1992</v>
      </c>
      <c r="H41" s="89">
        <f t="shared" si="2"/>
        <v>3.5216666666666669</v>
      </c>
    </row>
    <row r="42" spans="1:8" x14ac:dyDescent="0.25">
      <c r="A42" s="5">
        <f t="shared" si="0"/>
        <v>1957</v>
      </c>
      <c r="B42" s="5">
        <f t="shared" si="1"/>
        <v>12</v>
      </c>
      <c r="C42" s="88">
        <v>21155</v>
      </c>
      <c r="D42">
        <v>2.98</v>
      </c>
      <c r="G42" s="5">
        <v>1993</v>
      </c>
      <c r="H42" s="89">
        <f t="shared" si="2"/>
        <v>3.0225000000000004</v>
      </c>
    </row>
    <row r="43" spans="1:8" x14ac:dyDescent="0.25">
      <c r="A43" s="5">
        <f t="shared" si="0"/>
        <v>1958</v>
      </c>
      <c r="B43" s="5">
        <f t="shared" si="1"/>
        <v>1</v>
      </c>
      <c r="C43" s="88">
        <v>21186</v>
      </c>
      <c r="D43">
        <v>2.72</v>
      </c>
      <c r="G43" s="5">
        <v>1994</v>
      </c>
      <c r="H43" s="89">
        <f t="shared" si="2"/>
        <v>4.2016666666666671</v>
      </c>
    </row>
    <row r="44" spans="1:8" x14ac:dyDescent="0.25">
      <c r="A44" s="5">
        <f t="shared" si="0"/>
        <v>1958</v>
      </c>
      <c r="B44" s="5">
        <f t="shared" si="1"/>
        <v>2</v>
      </c>
      <c r="C44" s="88">
        <v>21217</v>
      </c>
      <c r="D44">
        <v>1.67</v>
      </c>
      <c r="G44" s="5">
        <v>1995</v>
      </c>
      <c r="H44" s="89">
        <f t="shared" si="2"/>
        <v>5.836666666666666</v>
      </c>
    </row>
    <row r="45" spans="1:8" x14ac:dyDescent="0.25">
      <c r="A45" s="5">
        <f t="shared" si="0"/>
        <v>1958</v>
      </c>
      <c r="B45" s="5">
        <f t="shared" si="1"/>
        <v>3</v>
      </c>
      <c r="C45" s="88">
        <v>21245</v>
      </c>
      <c r="D45">
        <v>1.2</v>
      </c>
      <c r="G45" s="5">
        <v>1996</v>
      </c>
      <c r="H45" s="89">
        <f t="shared" si="2"/>
        <v>5.2983333333333329</v>
      </c>
    </row>
    <row r="46" spans="1:8" x14ac:dyDescent="0.25">
      <c r="A46" s="5">
        <f t="shared" si="0"/>
        <v>1958</v>
      </c>
      <c r="B46" s="5">
        <f t="shared" si="1"/>
        <v>4</v>
      </c>
      <c r="C46" s="88">
        <v>21276</v>
      </c>
      <c r="D46">
        <v>1.26</v>
      </c>
      <c r="G46" s="5">
        <v>1997</v>
      </c>
      <c r="H46" s="89">
        <f t="shared" si="2"/>
        <v>5.46</v>
      </c>
    </row>
    <row r="47" spans="1:8" x14ac:dyDescent="0.25">
      <c r="A47" s="5">
        <f t="shared" si="0"/>
        <v>1958</v>
      </c>
      <c r="B47" s="5">
        <f t="shared" si="1"/>
        <v>5</v>
      </c>
      <c r="C47" s="88">
        <v>21306</v>
      </c>
      <c r="D47">
        <v>0.63</v>
      </c>
      <c r="G47" s="5">
        <v>1998</v>
      </c>
      <c r="H47" s="89">
        <f t="shared" si="2"/>
        <v>5.3533333333333326</v>
      </c>
    </row>
    <row r="48" spans="1:8" x14ac:dyDescent="0.25">
      <c r="A48" s="5">
        <f t="shared" si="0"/>
        <v>1958</v>
      </c>
      <c r="B48" s="5">
        <f t="shared" si="1"/>
        <v>6</v>
      </c>
      <c r="C48" s="88">
        <v>21337</v>
      </c>
      <c r="D48">
        <v>0.93</v>
      </c>
      <c r="G48" s="5">
        <v>1999</v>
      </c>
      <c r="H48" s="89">
        <f t="shared" si="2"/>
        <v>4.97</v>
      </c>
    </row>
    <row r="49" spans="1:8" x14ac:dyDescent="0.25">
      <c r="A49" s="5">
        <f t="shared" si="0"/>
        <v>1958</v>
      </c>
      <c r="B49" s="5">
        <f t="shared" si="1"/>
        <v>7</v>
      </c>
      <c r="C49" s="88">
        <v>21367</v>
      </c>
      <c r="D49">
        <v>0.68</v>
      </c>
      <c r="G49" s="5">
        <v>2000</v>
      </c>
      <c r="H49" s="89">
        <f t="shared" si="2"/>
        <v>6.2358333333333329</v>
      </c>
    </row>
    <row r="50" spans="1:8" x14ac:dyDescent="0.25">
      <c r="A50" s="5">
        <f t="shared" si="0"/>
        <v>1958</v>
      </c>
      <c r="B50" s="5">
        <f t="shared" si="1"/>
        <v>8</v>
      </c>
      <c r="C50" s="88">
        <v>21398</v>
      </c>
      <c r="D50">
        <v>1.53</v>
      </c>
      <c r="G50" s="5">
        <v>2001</v>
      </c>
      <c r="H50" s="89">
        <f t="shared" si="2"/>
        <v>3.8874999999999997</v>
      </c>
    </row>
    <row r="51" spans="1:8" x14ac:dyDescent="0.25">
      <c r="A51" s="5">
        <f t="shared" si="0"/>
        <v>1958</v>
      </c>
      <c r="B51" s="5">
        <f t="shared" si="1"/>
        <v>9</v>
      </c>
      <c r="C51" s="88">
        <v>21429</v>
      </c>
      <c r="D51">
        <v>1.76</v>
      </c>
      <c r="G51" s="5">
        <v>2002</v>
      </c>
      <c r="H51" s="89">
        <f t="shared" si="2"/>
        <v>1.6666666666666667</v>
      </c>
    </row>
    <row r="52" spans="1:8" x14ac:dyDescent="0.25">
      <c r="A52" s="5">
        <f t="shared" si="0"/>
        <v>1958</v>
      </c>
      <c r="B52" s="5">
        <f t="shared" si="1"/>
        <v>10</v>
      </c>
      <c r="C52" s="88">
        <v>21459</v>
      </c>
      <c r="D52">
        <v>1.8</v>
      </c>
      <c r="G52" s="5">
        <v>2003</v>
      </c>
      <c r="H52" s="89">
        <f t="shared" si="2"/>
        <v>1.1274999999999999</v>
      </c>
    </row>
    <row r="53" spans="1:8" x14ac:dyDescent="0.25">
      <c r="A53" s="5">
        <f t="shared" si="0"/>
        <v>1958</v>
      </c>
      <c r="B53" s="5">
        <f t="shared" si="1"/>
        <v>11</v>
      </c>
      <c r="C53" s="88">
        <v>21490</v>
      </c>
      <c r="D53">
        <v>2.27</v>
      </c>
      <c r="G53" s="5">
        <v>2004</v>
      </c>
      <c r="H53" s="89">
        <f t="shared" si="2"/>
        <v>1.3491666666666664</v>
      </c>
    </row>
    <row r="54" spans="1:8" x14ac:dyDescent="0.25">
      <c r="A54" s="5">
        <f t="shared" si="0"/>
        <v>1958</v>
      </c>
      <c r="B54" s="5">
        <f t="shared" si="1"/>
        <v>12</v>
      </c>
      <c r="C54" s="88">
        <v>21520</v>
      </c>
      <c r="D54">
        <v>2.42</v>
      </c>
      <c r="G54" s="5">
        <v>2005</v>
      </c>
      <c r="H54" s="89">
        <f t="shared" si="2"/>
        <v>3.2133333333333334</v>
      </c>
    </row>
    <row r="55" spans="1:8" x14ac:dyDescent="0.25">
      <c r="A55" s="5">
        <f t="shared" si="0"/>
        <v>1959</v>
      </c>
      <c r="B55" s="5">
        <f t="shared" si="1"/>
        <v>1</v>
      </c>
      <c r="C55" s="88">
        <v>21551</v>
      </c>
      <c r="D55">
        <v>2.48</v>
      </c>
      <c r="G55" s="5">
        <v>2006</v>
      </c>
      <c r="H55" s="89">
        <f t="shared" si="2"/>
        <v>4.9641666666666673</v>
      </c>
    </row>
    <row r="56" spans="1:8" x14ac:dyDescent="0.25">
      <c r="A56" s="5">
        <f t="shared" si="0"/>
        <v>1959</v>
      </c>
      <c r="B56" s="5">
        <f t="shared" si="1"/>
        <v>2</v>
      </c>
      <c r="C56" s="88">
        <v>21582</v>
      </c>
      <c r="D56">
        <v>2.4300000000000002</v>
      </c>
      <c r="G56" s="5">
        <v>2007</v>
      </c>
      <c r="H56" s="89">
        <f t="shared" si="2"/>
        <v>5.0191666666666661</v>
      </c>
    </row>
    <row r="57" spans="1:8" x14ac:dyDescent="0.25">
      <c r="A57" s="5">
        <f t="shared" si="0"/>
        <v>1959</v>
      </c>
      <c r="B57" s="5">
        <f t="shared" si="1"/>
        <v>3</v>
      </c>
      <c r="C57" s="88">
        <v>21610</v>
      </c>
      <c r="D57">
        <v>2.8</v>
      </c>
      <c r="G57" s="5">
        <v>2008</v>
      </c>
      <c r="H57" s="89">
        <f t="shared" si="2"/>
        <v>2.2579999999999996</v>
      </c>
    </row>
    <row r="58" spans="1:8" x14ac:dyDescent="0.25">
      <c r="A58" s="5">
        <f t="shared" si="0"/>
        <v>1959</v>
      </c>
      <c r="B58" s="5">
        <f t="shared" si="1"/>
        <v>4</v>
      </c>
      <c r="C58" s="88">
        <v>21641</v>
      </c>
      <c r="D58">
        <v>2.96</v>
      </c>
    </row>
    <row r="59" spans="1:8" x14ac:dyDescent="0.25">
      <c r="A59" s="5">
        <f t="shared" si="0"/>
        <v>1959</v>
      </c>
      <c r="B59" s="5">
        <f t="shared" si="1"/>
        <v>5</v>
      </c>
      <c r="C59" s="88">
        <v>21671</v>
      </c>
      <c r="D59">
        <v>2.9</v>
      </c>
    </row>
    <row r="60" spans="1:8" x14ac:dyDescent="0.25">
      <c r="A60" s="5">
        <f t="shared" si="0"/>
        <v>1959</v>
      </c>
      <c r="B60" s="5">
        <f t="shared" si="1"/>
        <v>6</v>
      </c>
      <c r="C60" s="88">
        <v>21702</v>
      </c>
      <c r="D60">
        <v>3.39</v>
      </c>
    </row>
    <row r="61" spans="1:8" x14ac:dyDescent="0.25">
      <c r="A61" s="5">
        <f t="shared" si="0"/>
        <v>1959</v>
      </c>
      <c r="B61" s="5">
        <f t="shared" si="1"/>
        <v>7</v>
      </c>
      <c r="C61" s="88">
        <v>21732</v>
      </c>
      <c r="D61">
        <v>3.47</v>
      </c>
    </row>
    <row r="62" spans="1:8" x14ac:dyDescent="0.25">
      <c r="A62" s="5">
        <f t="shared" si="0"/>
        <v>1959</v>
      </c>
      <c r="B62" s="5">
        <f t="shared" si="1"/>
        <v>8</v>
      </c>
      <c r="C62" s="88">
        <v>21763</v>
      </c>
      <c r="D62">
        <v>3.5</v>
      </c>
    </row>
    <row r="63" spans="1:8" x14ac:dyDescent="0.25">
      <c r="A63" s="5">
        <f t="shared" si="0"/>
        <v>1959</v>
      </c>
      <c r="B63" s="5">
        <f t="shared" si="1"/>
        <v>9</v>
      </c>
      <c r="C63" s="88">
        <v>21794</v>
      </c>
      <c r="D63">
        <v>3.76</v>
      </c>
    </row>
    <row r="64" spans="1:8" x14ac:dyDescent="0.25">
      <c r="A64" s="5">
        <f t="shared" si="0"/>
        <v>1959</v>
      </c>
      <c r="B64" s="5">
        <f t="shared" si="1"/>
        <v>10</v>
      </c>
      <c r="C64" s="88">
        <v>21824</v>
      </c>
      <c r="D64">
        <v>3.98</v>
      </c>
    </row>
    <row r="65" spans="1:4" x14ac:dyDescent="0.25">
      <c r="A65" s="5">
        <f t="shared" si="0"/>
        <v>1959</v>
      </c>
      <c r="B65" s="5">
        <f t="shared" si="1"/>
        <v>11</v>
      </c>
      <c r="C65" s="88">
        <v>21855</v>
      </c>
      <c r="D65">
        <v>4</v>
      </c>
    </row>
    <row r="66" spans="1:4" x14ac:dyDescent="0.25">
      <c r="A66" s="5">
        <f t="shared" ref="A66:A129" si="3">YEAR(C66)</f>
        <v>1959</v>
      </c>
      <c r="B66" s="5">
        <f t="shared" ref="B66:B129" si="4">MONTH(C66)</f>
        <v>12</v>
      </c>
      <c r="C66" s="88">
        <v>21885</v>
      </c>
      <c r="D66">
        <v>3.99</v>
      </c>
    </row>
    <row r="67" spans="1:4" x14ac:dyDescent="0.25">
      <c r="A67" s="5">
        <f t="shared" si="3"/>
        <v>1960</v>
      </c>
      <c r="B67" s="5">
        <f t="shared" si="4"/>
        <v>1</v>
      </c>
      <c r="C67" s="88">
        <v>21916</v>
      </c>
      <c r="D67">
        <v>3.99</v>
      </c>
    </row>
    <row r="68" spans="1:4" x14ac:dyDescent="0.25">
      <c r="A68" s="5">
        <f t="shared" si="3"/>
        <v>1960</v>
      </c>
      <c r="B68" s="5">
        <f t="shared" si="4"/>
        <v>2</v>
      </c>
      <c r="C68" s="88">
        <v>21947</v>
      </c>
      <c r="D68">
        <v>3.97</v>
      </c>
    </row>
    <row r="69" spans="1:4" x14ac:dyDescent="0.25">
      <c r="A69" s="5">
        <f t="shared" si="3"/>
        <v>1960</v>
      </c>
      <c r="B69" s="5">
        <f t="shared" si="4"/>
        <v>3</v>
      </c>
      <c r="C69" s="88">
        <v>21976</v>
      </c>
      <c r="D69">
        <v>3.84</v>
      </c>
    </row>
    <row r="70" spans="1:4" x14ac:dyDescent="0.25">
      <c r="A70" s="5">
        <f t="shared" si="3"/>
        <v>1960</v>
      </c>
      <c r="B70" s="5">
        <f t="shared" si="4"/>
        <v>4</v>
      </c>
      <c r="C70" s="88">
        <v>22007</v>
      </c>
      <c r="D70">
        <v>3.92</v>
      </c>
    </row>
    <row r="71" spans="1:4" x14ac:dyDescent="0.25">
      <c r="A71" s="5">
        <f t="shared" si="3"/>
        <v>1960</v>
      </c>
      <c r="B71" s="5">
        <f t="shared" si="4"/>
        <v>5</v>
      </c>
      <c r="C71" s="88">
        <v>22037</v>
      </c>
      <c r="D71">
        <v>3.85</v>
      </c>
    </row>
    <row r="72" spans="1:4" x14ac:dyDescent="0.25">
      <c r="A72" s="5">
        <f t="shared" si="3"/>
        <v>1960</v>
      </c>
      <c r="B72" s="5">
        <f t="shared" si="4"/>
        <v>6</v>
      </c>
      <c r="C72" s="88">
        <v>22068</v>
      </c>
      <c r="D72">
        <v>3.32</v>
      </c>
    </row>
    <row r="73" spans="1:4" x14ac:dyDescent="0.25">
      <c r="A73" s="5">
        <f t="shared" si="3"/>
        <v>1960</v>
      </c>
      <c r="B73" s="5">
        <f t="shared" si="4"/>
        <v>7</v>
      </c>
      <c r="C73" s="88">
        <v>22098</v>
      </c>
      <c r="D73">
        <v>3.23</v>
      </c>
    </row>
    <row r="74" spans="1:4" x14ac:dyDescent="0.25">
      <c r="A74" s="5">
        <f t="shared" si="3"/>
        <v>1960</v>
      </c>
      <c r="B74" s="5">
        <f t="shared" si="4"/>
        <v>8</v>
      </c>
      <c r="C74" s="88">
        <v>22129</v>
      </c>
      <c r="D74">
        <v>2.98</v>
      </c>
    </row>
    <row r="75" spans="1:4" x14ac:dyDescent="0.25">
      <c r="A75" s="5">
        <f t="shared" si="3"/>
        <v>1960</v>
      </c>
      <c r="B75" s="5">
        <f t="shared" si="4"/>
        <v>9</v>
      </c>
      <c r="C75" s="88">
        <v>22160</v>
      </c>
      <c r="D75">
        <v>2.6</v>
      </c>
    </row>
    <row r="76" spans="1:4" x14ac:dyDescent="0.25">
      <c r="A76" s="5">
        <f t="shared" si="3"/>
        <v>1960</v>
      </c>
      <c r="B76" s="5">
        <f t="shared" si="4"/>
        <v>10</v>
      </c>
      <c r="C76" s="88">
        <v>22190</v>
      </c>
      <c r="D76">
        <v>2.4700000000000002</v>
      </c>
    </row>
    <row r="77" spans="1:4" x14ac:dyDescent="0.25">
      <c r="A77" s="5">
        <f t="shared" si="3"/>
        <v>1960</v>
      </c>
      <c r="B77" s="5">
        <f t="shared" si="4"/>
        <v>11</v>
      </c>
      <c r="C77" s="88">
        <v>22221</v>
      </c>
      <c r="D77">
        <v>2.44</v>
      </c>
    </row>
    <row r="78" spans="1:4" x14ac:dyDescent="0.25">
      <c r="A78" s="5">
        <f t="shared" si="3"/>
        <v>1960</v>
      </c>
      <c r="B78" s="5">
        <f t="shared" si="4"/>
        <v>12</v>
      </c>
      <c r="C78" s="88">
        <v>22251</v>
      </c>
      <c r="D78">
        <v>1.98</v>
      </c>
    </row>
    <row r="79" spans="1:4" x14ac:dyDescent="0.25">
      <c r="A79" s="5">
        <f t="shared" si="3"/>
        <v>1961</v>
      </c>
      <c r="B79" s="5">
        <f t="shared" si="4"/>
        <v>1</v>
      </c>
      <c r="C79" s="88">
        <v>22282</v>
      </c>
      <c r="D79">
        <v>1.45</v>
      </c>
    </row>
    <row r="80" spans="1:4" x14ac:dyDescent="0.25">
      <c r="A80" s="5">
        <f t="shared" si="3"/>
        <v>1961</v>
      </c>
      <c r="B80" s="5">
        <f t="shared" si="4"/>
        <v>2</v>
      </c>
      <c r="C80" s="88">
        <v>22313</v>
      </c>
      <c r="D80">
        <v>2.54</v>
      </c>
    </row>
    <row r="81" spans="1:4" x14ac:dyDescent="0.25">
      <c r="A81" s="5">
        <f t="shared" si="3"/>
        <v>1961</v>
      </c>
      <c r="B81" s="5">
        <f t="shared" si="4"/>
        <v>3</v>
      </c>
      <c r="C81" s="88">
        <v>22341</v>
      </c>
      <c r="D81">
        <v>2.02</v>
      </c>
    </row>
    <row r="82" spans="1:4" x14ac:dyDescent="0.25">
      <c r="A82" s="5">
        <f t="shared" si="3"/>
        <v>1961</v>
      </c>
      <c r="B82" s="5">
        <f t="shared" si="4"/>
        <v>4</v>
      </c>
      <c r="C82" s="88">
        <v>22372</v>
      </c>
      <c r="D82">
        <v>1.49</v>
      </c>
    </row>
    <row r="83" spans="1:4" x14ac:dyDescent="0.25">
      <c r="A83" s="5">
        <f t="shared" si="3"/>
        <v>1961</v>
      </c>
      <c r="B83" s="5">
        <f t="shared" si="4"/>
        <v>5</v>
      </c>
      <c r="C83" s="88">
        <v>22402</v>
      </c>
      <c r="D83">
        <v>1.98</v>
      </c>
    </row>
    <row r="84" spans="1:4" x14ac:dyDescent="0.25">
      <c r="A84" s="5">
        <f t="shared" si="3"/>
        <v>1961</v>
      </c>
      <c r="B84" s="5">
        <f t="shared" si="4"/>
        <v>6</v>
      </c>
      <c r="C84" s="88">
        <v>22433</v>
      </c>
      <c r="D84">
        <v>1.73</v>
      </c>
    </row>
    <row r="85" spans="1:4" x14ac:dyDescent="0.25">
      <c r="A85" s="5">
        <f t="shared" si="3"/>
        <v>1961</v>
      </c>
      <c r="B85" s="5">
        <f t="shared" si="4"/>
        <v>7</v>
      </c>
      <c r="C85" s="88">
        <v>22463</v>
      </c>
      <c r="D85">
        <v>1.17</v>
      </c>
    </row>
    <row r="86" spans="1:4" x14ac:dyDescent="0.25">
      <c r="A86" s="5">
        <f t="shared" si="3"/>
        <v>1961</v>
      </c>
      <c r="B86" s="5">
        <f t="shared" si="4"/>
        <v>8</v>
      </c>
      <c r="C86" s="88">
        <v>22494</v>
      </c>
      <c r="D86">
        <v>2</v>
      </c>
    </row>
    <row r="87" spans="1:4" x14ac:dyDescent="0.25">
      <c r="A87" s="5">
        <f t="shared" si="3"/>
        <v>1961</v>
      </c>
      <c r="B87" s="5">
        <f t="shared" si="4"/>
        <v>9</v>
      </c>
      <c r="C87" s="88">
        <v>22525</v>
      </c>
      <c r="D87">
        <v>1.88</v>
      </c>
    </row>
    <row r="88" spans="1:4" x14ac:dyDescent="0.25">
      <c r="A88" s="5">
        <f t="shared" si="3"/>
        <v>1961</v>
      </c>
      <c r="B88" s="5">
        <f t="shared" si="4"/>
        <v>10</v>
      </c>
      <c r="C88" s="88">
        <v>22555</v>
      </c>
      <c r="D88">
        <v>2.2599999999999998</v>
      </c>
    </row>
    <row r="89" spans="1:4" x14ac:dyDescent="0.25">
      <c r="A89" s="5">
        <f t="shared" si="3"/>
        <v>1961</v>
      </c>
      <c r="B89" s="5">
        <f t="shared" si="4"/>
        <v>11</v>
      </c>
      <c r="C89" s="88">
        <v>22586</v>
      </c>
      <c r="D89">
        <v>2.61</v>
      </c>
    </row>
    <row r="90" spans="1:4" x14ac:dyDescent="0.25">
      <c r="A90" s="5">
        <f t="shared" si="3"/>
        <v>1961</v>
      </c>
      <c r="B90" s="5">
        <f t="shared" si="4"/>
        <v>12</v>
      </c>
      <c r="C90" s="88">
        <v>22616</v>
      </c>
      <c r="D90">
        <v>2.33</v>
      </c>
    </row>
    <row r="91" spans="1:4" x14ac:dyDescent="0.25">
      <c r="A91" s="5">
        <f t="shared" si="3"/>
        <v>1962</v>
      </c>
      <c r="B91" s="5">
        <f t="shared" si="4"/>
        <v>1</v>
      </c>
      <c r="C91" s="88">
        <v>22647</v>
      </c>
      <c r="D91">
        <v>2.15</v>
      </c>
    </row>
    <row r="92" spans="1:4" x14ac:dyDescent="0.25">
      <c r="A92" s="5">
        <f t="shared" si="3"/>
        <v>1962</v>
      </c>
      <c r="B92" s="5">
        <f t="shared" si="4"/>
        <v>2</v>
      </c>
      <c r="C92" s="88">
        <v>22678</v>
      </c>
      <c r="D92">
        <v>2.37</v>
      </c>
    </row>
    <row r="93" spans="1:4" x14ac:dyDescent="0.25">
      <c r="A93" s="5">
        <f t="shared" si="3"/>
        <v>1962</v>
      </c>
      <c r="B93" s="5">
        <f t="shared" si="4"/>
        <v>3</v>
      </c>
      <c r="C93" s="88">
        <v>22706</v>
      </c>
      <c r="D93">
        <v>2.85</v>
      </c>
    </row>
    <row r="94" spans="1:4" x14ac:dyDescent="0.25">
      <c r="A94" s="5">
        <f t="shared" si="3"/>
        <v>1962</v>
      </c>
      <c r="B94" s="5">
        <f t="shared" si="4"/>
        <v>4</v>
      </c>
      <c r="C94" s="88">
        <v>22737</v>
      </c>
      <c r="D94">
        <v>2.78</v>
      </c>
    </row>
    <row r="95" spans="1:4" x14ac:dyDescent="0.25">
      <c r="A95" s="5">
        <f t="shared" si="3"/>
        <v>1962</v>
      </c>
      <c r="B95" s="5">
        <f t="shared" si="4"/>
        <v>5</v>
      </c>
      <c r="C95" s="88">
        <v>22767</v>
      </c>
      <c r="D95">
        <v>2.36</v>
      </c>
    </row>
    <row r="96" spans="1:4" x14ac:dyDescent="0.25">
      <c r="A96" s="5">
        <f t="shared" si="3"/>
        <v>1962</v>
      </c>
      <c r="B96" s="5">
        <f t="shared" si="4"/>
        <v>6</v>
      </c>
      <c r="C96" s="88">
        <v>22798</v>
      </c>
      <c r="D96">
        <v>2.68</v>
      </c>
    </row>
    <row r="97" spans="1:4" x14ac:dyDescent="0.25">
      <c r="A97" s="5">
        <f t="shared" si="3"/>
        <v>1962</v>
      </c>
      <c r="B97" s="5">
        <f t="shared" si="4"/>
        <v>7</v>
      </c>
      <c r="C97" s="88">
        <v>22828</v>
      </c>
      <c r="D97">
        <v>2.71</v>
      </c>
    </row>
    <row r="98" spans="1:4" x14ac:dyDescent="0.25">
      <c r="A98" s="5">
        <f t="shared" si="3"/>
        <v>1962</v>
      </c>
      <c r="B98" s="5">
        <f t="shared" si="4"/>
        <v>8</v>
      </c>
      <c r="C98" s="88">
        <v>22859</v>
      </c>
      <c r="D98">
        <v>2.93</v>
      </c>
    </row>
    <row r="99" spans="1:4" x14ac:dyDescent="0.25">
      <c r="A99" s="5">
        <f t="shared" si="3"/>
        <v>1962</v>
      </c>
      <c r="B99" s="5">
        <f t="shared" si="4"/>
        <v>9</v>
      </c>
      <c r="C99" s="88">
        <v>22890</v>
      </c>
      <c r="D99">
        <v>2.9</v>
      </c>
    </row>
    <row r="100" spans="1:4" x14ac:dyDescent="0.25">
      <c r="A100" s="5">
        <f t="shared" si="3"/>
        <v>1962</v>
      </c>
      <c r="B100" s="5">
        <f t="shared" si="4"/>
        <v>10</v>
      </c>
      <c r="C100" s="88">
        <v>22920</v>
      </c>
      <c r="D100">
        <v>2.9</v>
      </c>
    </row>
    <row r="101" spans="1:4" x14ac:dyDescent="0.25">
      <c r="A101" s="5">
        <f t="shared" si="3"/>
        <v>1962</v>
      </c>
      <c r="B101" s="5">
        <f t="shared" si="4"/>
        <v>11</v>
      </c>
      <c r="C101" s="88">
        <v>22951</v>
      </c>
      <c r="D101">
        <v>2.94</v>
      </c>
    </row>
    <row r="102" spans="1:4" x14ac:dyDescent="0.25">
      <c r="A102" s="5">
        <f t="shared" si="3"/>
        <v>1962</v>
      </c>
      <c r="B102" s="5">
        <f t="shared" si="4"/>
        <v>12</v>
      </c>
      <c r="C102" s="88">
        <v>22981</v>
      </c>
      <c r="D102">
        <v>2.93</v>
      </c>
    </row>
    <row r="103" spans="1:4" x14ac:dyDescent="0.25">
      <c r="A103" s="5">
        <f t="shared" si="3"/>
        <v>1963</v>
      </c>
      <c r="B103" s="5">
        <f t="shared" si="4"/>
        <v>1</v>
      </c>
      <c r="C103" s="88">
        <v>23012</v>
      </c>
      <c r="D103">
        <v>2.92</v>
      </c>
    </row>
    <row r="104" spans="1:4" x14ac:dyDescent="0.25">
      <c r="A104" s="5">
        <f t="shared" si="3"/>
        <v>1963</v>
      </c>
      <c r="B104" s="5">
        <f t="shared" si="4"/>
        <v>2</v>
      </c>
      <c r="C104" s="88">
        <v>23043</v>
      </c>
      <c r="D104">
        <v>3</v>
      </c>
    </row>
    <row r="105" spans="1:4" x14ac:dyDescent="0.25">
      <c r="A105" s="5">
        <f t="shared" si="3"/>
        <v>1963</v>
      </c>
      <c r="B105" s="5">
        <f t="shared" si="4"/>
        <v>3</v>
      </c>
      <c r="C105" s="88">
        <v>23071</v>
      </c>
      <c r="D105">
        <v>2.98</v>
      </c>
    </row>
    <row r="106" spans="1:4" x14ac:dyDescent="0.25">
      <c r="A106" s="5">
        <f t="shared" si="3"/>
        <v>1963</v>
      </c>
      <c r="B106" s="5">
        <f t="shared" si="4"/>
        <v>4</v>
      </c>
      <c r="C106" s="88">
        <v>23102</v>
      </c>
      <c r="D106">
        <v>2.9</v>
      </c>
    </row>
    <row r="107" spans="1:4" x14ac:dyDescent="0.25">
      <c r="A107" s="5">
        <f t="shared" si="3"/>
        <v>1963</v>
      </c>
      <c r="B107" s="5">
        <f t="shared" si="4"/>
        <v>5</v>
      </c>
      <c r="C107" s="88">
        <v>23132</v>
      </c>
      <c r="D107">
        <v>3</v>
      </c>
    </row>
    <row r="108" spans="1:4" x14ac:dyDescent="0.25">
      <c r="A108" s="5">
        <f t="shared" si="3"/>
        <v>1963</v>
      </c>
      <c r="B108" s="5">
        <f t="shared" si="4"/>
        <v>6</v>
      </c>
      <c r="C108" s="88">
        <v>23163</v>
      </c>
      <c r="D108">
        <v>2.99</v>
      </c>
    </row>
    <row r="109" spans="1:4" x14ac:dyDescent="0.25">
      <c r="A109" s="5">
        <f t="shared" si="3"/>
        <v>1963</v>
      </c>
      <c r="B109" s="5">
        <f t="shared" si="4"/>
        <v>7</v>
      </c>
      <c r="C109" s="88">
        <v>23193</v>
      </c>
      <c r="D109">
        <v>3.02</v>
      </c>
    </row>
    <row r="110" spans="1:4" x14ac:dyDescent="0.25">
      <c r="A110" s="5">
        <f t="shared" si="3"/>
        <v>1963</v>
      </c>
      <c r="B110" s="5">
        <f t="shared" si="4"/>
        <v>8</v>
      </c>
      <c r="C110" s="88">
        <v>23224</v>
      </c>
      <c r="D110">
        <v>3.49</v>
      </c>
    </row>
    <row r="111" spans="1:4" x14ac:dyDescent="0.25">
      <c r="A111" s="5">
        <f t="shared" si="3"/>
        <v>1963</v>
      </c>
      <c r="B111" s="5">
        <f t="shared" si="4"/>
        <v>9</v>
      </c>
      <c r="C111" s="88">
        <v>23255</v>
      </c>
      <c r="D111">
        <v>3.48</v>
      </c>
    </row>
    <row r="112" spans="1:4" x14ac:dyDescent="0.25">
      <c r="A112" s="5">
        <f t="shared" si="3"/>
        <v>1963</v>
      </c>
      <c r="B112" s="5">
        <f t="shared" si="4"/>
        <v>10</v>
      </c>
      <c r="C112" s="88">
        <v>23285</v>
      </c>
      <c r="D112">
        <v>3.5</v>
      </c>
    </row>
    <row r="113" spans="1:4" x14ac:dyDescent="0.25">
      <c r="A113" s="5">
        <f t="shared" si="3"/>
        <v>1963</v>
      </c>
      <c r="B113" s="5">
        <f t="shared" si="4"/>
        <v>11</v>
      </c>
      <c r="C113" s="88">
        <v>23316</v>
      </c>
      <c r="D113">
        <v>3.48</v>
      </c>
    </row>
    <row r="114" spans="1:4" x14ac:dyDescent="0.25">
      <c r="A114" s="5">
        <f t="shared" si="3"/>
        <v>1963</v>
      </c>
      <c r="B114" s="5">
        <f t="shared" si="4"/>
        <v>12</v>
      </c>
      <c r="C114" s="88">
        <v>23346</v>
      </c>
      <c r="D114">
        <v>3.38</v>
      </c>
    </row>
    <row r="115" spans="1:4" x14ac:dyDescent="0.25">
      <c r="A115" s="5">
        <f t="shared" si="3"/>
        <v>1964</v>
      </c>
      <c r="B115" s="5">
        <f t="shared" si="4"/>
        <v>1</v>
      </c>
      <c r="C115" s="88">
        <v>23377</v>
      </c>
      <c r="D115">
        <v>3.48</v>
      </c>
    </row>
    <row r="116" spans="1:4" x14ac:dyDescent="0.25">
      <c r="A116" s="5">
        <f t="shared" si="3"/>
        <v>1964</v>
      </c>
      <c r="B116" s="5">
        <f t="shared" si="4"/>
        <v>2</v>
      </c>
      <c r="C116" s="88">
        <v>23408</v>
      </c>
      <c r="D116">
        <v>3.48</v>
      </c>
    </row>
    <row r="117" spans="1:4" x14ac:dyDescent="0.25">
      <c r="A117" s="5">
        <f t="shared" si="3"/>
        <v>1964</v>
      </c>
      <c r="B117" s="5">
        <f t="shared" si="4"/>
        <v>3</v>
      </c>
      <c r="C117" s="88">
        <v>23437</v>
      </c>
      <c r="D117">
        <v>3.43</v>
      </c>
    </row>
    <row r="118" spans="1:4" x14ac:dyDescent="0.25">
      <c r="A118" s="5">
        <f t="shared" si="3"/>
        <v>1964</v>
      </c>
      <c r="B118" s="5">
        <f t="shared" si="4"/>
        <v>4</v>
      </c>
      <c r="C118" s="88">
        <v>23468</v>
      </c>
      <c r="D118">
        <v>3.47</v>
      </c>
    </row>
    <row r="119" spans="1:4" x14ac:dyDescent="0.25">
      <c r="A119" s="5">
        <f t="shared" si="3"/>
        <v>1964</v>
      </c>
      <c r="B119" s="5">
        <f t="shared" si="4"/>
        <v>5</v>
      </c>
      <c r="C119" s="88">
        <v>23498</v>
      </c>
      <c r="D119">
        <v>3.5</v>
      </c>
    </row>
    <row r="120" spans="1:4" x14ac:dyDescent="0.25">
      <c r="A120" s="5">
        <f t="shared" si="3"/>
        <v>1964</v>
      </c>
      <c r="B120" s="5">
        <f t="shared" si="4"/>
        <v>6</v>
      </c>
      <c r="C120" s="88">
        <v>23529</v>
      </c>
      <c r="D120">
        <v>3.5</v>
      </c>
    </row>
    <row r="121" spans="1:4" x14ac:dyDescent="0.25">
      <c r="A121" s="5">
        <f t="shared" si="3"/>
        <v>1964</v>
      </c>
      <c r="B121" s="5">
        <f t="shared" si="4"/>
        <v>7</v>
      </c>
      <c r="C121" s="88">
        <v>23559</v>
      </c>
      <c r="D121">
        <v>3.42</v>
      </c>
    </row>
    <row r="122" spans="1:4" x14ac:dyDescent="0.25">
      <c r="A122" s="5">
        <f t="shared" si="3"/>
        <v>1964</v>
      </c>
      <c r="B122" s="5">
        <f t="shared" si="4"/>
        <v>8</v>
      </c>
      <c r="C122" s="88">
        <v>23590</v>
      </c>
      <c r="D122">
        <v>3.5</v>
      </c>
    </row>
    <row r="123" spans="1:4" x14ac:dyDescent="0.25">
      <c r="A123" s="5">
        <f t="shared" si="3"/>
        <v>1964</v>
      </c>
      <c r="B123" s="5">
        <f t="shared" si="4"/>
        <v>9</v>
      </c>
      <c r="C123" s="88">
        <v>23621</v>
      </c>
      <c r="D123">
        <v>3.45</v>
      </c>
    </row>
    <row r="124" spans="1:4" x14ac:dyDescent="0.25">
      <c r="A124" s="5">
        <f t="shared" si="3"/>
        <v>1964</v>
      </c>
      <c r="B124" s="5">
        <f t="shared" si="4"/>
        <v>10</v>
      </c>
      <c r="C124" s="88">
        <v>23651</v>
      </c>
      <c r="D124">
        <v>3.36</v>
      </c>
    </row>
    <row r="125" spans="1:4" x14ac:dyDescent="0.25">
      <c r="A125" s="5">
        <f t="shared" si="3"/>
        <v>1964</v>
      </c>
      <c r="B125" s="5">
        <f t="shared" si="4"/>
        <v>11</v>
      </c>
      <c r="C125" s="88">
        <v>23682</v>
      </c>
      <c r="D125">
        <v>3.52</v>
      </c>
    </row>
    <row r="126" spans="1:4" x14ac:dyDescent="0.25">
      <c r="A126" s="5">
        <f t="shared" si="3"/>
        <v>1964</v>
      </c>
      <c r="B126" s="5">
        <f t="shared" si="4"/>
        <v>12</v>
      </c>
      <c r="C126" s="88">
        <v>23712</v>
      </c>
      <c r="D126">
        <v>3.85</v>
      </c>
    </row>
    <row r="127" spans="1:4" x14ac:dyDescent="0.25">
      <c r="A127" s="5">
        <f t="shared" si="3"/>
        <v>1965</v>
      </c>
      <c r="B127" s="5">
        <f t="shared" si="4"/>
        <v>1</v>
      </c>
      <c r="C127" s="88">
        <v>23743</v>
      </c>
      <c r="D127">
        <v>3.9</v>
      </c>
    </row>
    <row r="128" spans="1:4" x14ac:dyDescent="0.25">
      <c r="A128" s="5">
        <f t="shared" si="3"/>
        <v>1965</v>
      </c>
      <c r="B128" s="5">
        <f t="shared" si="4"/>
        <v>2</v>
      </c>
      <c r="C128" s="88">
        <v>23774</v>
      </c>
      <c r="D128">
        <v>3.98</v>
      </c>
    </row>
    <row r="129" spans="1:4" x14ac:dyDescent="0.25">
      <c r="A129" s="5">
        <f t="shared" si="3"/>
        <v>1965</v>
      </c>
      <c r="B129" s="5">
        <f t="shared" si="4"/>
        <v>3</v>
      </c>
      <c r="C129" s="88">
        <v>23802</v>
      </c>
      <c r="D129">
        <v>4.04</v>
      </c>
    </row>
    <row r="130" spans="1:4" x14ac:dyDescent="0.25">
      <c r="A130" s="5">
        <f t="shared" ref="A130:A193" si="5">YEAR(C130)</f>
        <v>1965</v>
      </c>
      <c r="B130" s="5">
        <f t="shared" ref="B130:B193" si="6">MONTH(C130)</f>
        <v>4</v>
      </c>
      <c r="C130" s="88">
        <v>23833</v>
      </c>
      <c r="D130">
        <v>4.09</v>
      </c>
    </row>
    <row r="131" spans="1:4" x14ac:dyDescent="0.25">
      <c r="A131" s="5">
        <f t="shared" si="5"/>
        <v>1965</v>
      </c>
      <c r="B131" s="5">
        <f t="shared" si="6"/>
        <v>5</v>
      </c>
      <c r="C131" s="88">
        <v>23863</v>
      </c>
      <c r="D131">
        <v>4.0999999999999996</v>
      </c>
    </row>
    <row r="132" spans="1:4" x14ac:dyDescent="0.25">
      <c r="A132" s="5">
        <f t="shared" si="5"/>
        <v>1965</v>
      </c>
      <c r="B132" s="5">
        <f t="shared" si="6"/>
        <v>6</v>
      </c>
      <c r="C132" s="88">
        <v>23894</v>
      </c>
      <c r="D132">
        <v>4.04</v>
      </c>
    </row>
    <row r="133" spans="1:4" x14ac:dyDescent="0.25">
      <c r="A133" s="5">
        <f t="shared" si="5"/>
        <v>1965</v>
      </c>
      <c r="B133" s="5">
        <f t="shared" si="6"/>
        <v>7</v>
      </c>
      <c r="C133" s="88">
        <v>23924</v>
      </c>
      <c r="D133">
        <v>4.09</v>
      </c>
    </row>
    <row r="134" spans="1:4" x14ac:dyDescent="0.25">
      <c r="A134" s="5">
        <f t="shared" si="5"/>
        <v>1965</v>
      </c>
      <c r="B134" s="5">
        <f t="shared" si="6"/>
        <v>8</v>
      </c>
      <c r="C134" s="88">
        <v>23955</v>
      </c>
      <c r="D134">
        <v>4.12</v>
      </c>
    </row>
    <row r="135" spans="1:4" x14ac:dyDescent="0.25">
      <c r="A135" s="5">
        <f t="shared" si="5"/>
        <v>1965</v>
      </c>
      <c r="B135" s="5">
        <f t="shared" si="6"/>
        <v>9</v>
      </c>
      <c r="C135" s="88">
        <v>23986</v>
      </c>
      <c r="D135">
        <v>4.01</v>
      </c>
    </row>
    <row r="136" spans="1:4" x14ac:dyDescent="0.25">
      <c r="A136" s="5">
        <f t="shared" si="5"/>
        <v>1965</v>
      </c>
      <c r="B136" s="5">
        <f t="shared" si="6"/>
        <v>10</v>
      </c>
      <c r="C136" s="88">
        <v>24016</v>
      </c>
      <c r="D136">
        <v>4.08</v>
      </c>
    </row>
    <row r="137" spans="1:4" x14ac:dyDescent="0.25">
      <c r="A137" s="5">
        <f t="shared" si="5"/>
        <v>1965</v>
      </c>
      <c r="B137" s="5">
        <f t="shared" si="6"/>
        <v>11</v>
      </c>
      <c r="C137" s="88">
        <v>24047</v>
      </c>
      <c r="D137">
        <v>4.0999999999999996</v>
      </c>
    </row>
    <row r="138" spans="1:4" x14ac:dyDescent="0.25">
      <c r="A138" s="5">
        <f t="shared" si="5"/>
        <v>1965</v>
      </c>
      <c r="B138" s="5">
        <f t="shared" si="6"/>
        <v>12</v>
      </c>
      <c r="C138" s="88">
        <v>24077</v>
      </c>
      <c r="D138">
        <v>4.32</v>
      </c>
    </row>
    <row r="139" spans="1:4" x14ac:dyDescent="0.25">
      <c r="A139" s="5">
        <f t="shared" si="5"/>
        <v>1966</v>
      </c>
      <c r="B139" s="5">
        <f t="shared" si="6"/>
        <v>1</v>
      </c>
      <c r="C139" s="88">
        <v>24108</v>
      </c>
      <c r="D139">
        <v>4.42</v>
      </c>
    </row>
    <row r="140" spans="1:4" x14ac:dyDescent="0.25">
      <c r="A140" s="5">
        <f t="shared" si="5"/>
        <v>1966</v>
      </c>
      <c r="B140" s="5">
        <f t="shared" si="6"/>
        <v>2</v>
      </c>
      <c r="C140" s="88">
        <v>24139</v>
      </c>
      <c r="D140">
        <v>4.5999999999999996</v>
      </c>
    </row>
    <row r="141" spans="1:4" x14ac:dyDescent="0.25">
      <c r="A141" s="5">
        <f t="shared" si="5"/>
        <v>1966</v>
      </c>
      <c r="B141" s="5">
        <f t="shared" si="6"/>
        <v>3</v>
      </c>
      <c r="C141" s="88">
        <v>24167</v>
      </c>
      <c r="D141">
        <v>4.6500000000000004</v>
      </c>
    </row>
    <row r="142" spans="1:4" x14ac:dyDescent="0.25">
      <c r="A142" s="5">
        <f t="shared" si="5"/>
        <v>1966</v>
      </c>
      <c r="B142" s="5">
        <f t="shared" si="6"/>
        <v>4</v>
      </c>
      <c r="C142" s="88">
        <v>24198</v>
      </c>
      <c r="D142">
        <v>4.67</v>
      </c>
    </row>
    <row r="143" spans="1:4" x14ac:dyDescent="0.25">
      <c r="A143" s="5">
        <f t="shared" si="5"/>
        <v>1966</v>
      </c>
      <c r="B143" s="5">
        <f t="shared" si="6"/>
        <v>5</v>
      </c>
      <c r="C143" s="88">
        <v>24228</v>
      </c>
      <c r="D143">
        <v>4.9000000000000004</v>
      </c>
    </row>
    <row r="144" spans="1:4" x14ac:dyDescent="0.25">
      <c r="A144" s="5">
        <f t="shared" si="5"/>
        <v>1966</v>
      </c>
      <c r="B144" s="5">
        <f t="shared" si="6"/>
        <v>6</v>
      </c>
      <c r="C144" s="88">
        <v>24259</v>
      </c>
      <c r="D144">
        <v>5.17</v>
      </c>
    </row>
    <row r="145" spans="1:4" x14ac:dyDescent="0.25">
      <c r="A145" s="5">
        <f t="shared" si="5"/>
        <v>1966</v>
      </c>
      <c r="B145" s="5">
        <f t="shared" si="6"/>
        <v>7</v>
      </c>
      <c r="C145" s="88">
        <v>24289</v>
      </c>
      <c r="D145">
        <v>5.3</v>
      </c>
    </row>
    <row r="146" spans="1:4" x14ac:dyDescent="0.25">
      <c r="A146" s="5">
        <f t="shared" si="5"/>
        <v>1966</v>
      </c>
      <c r="B146" s="5">
        <f t="shared" si="6"/>
        <v>8</v>
      </c>
      <c r="C146" s="88">
        <v>24320</v>
      </c>
      <c r="D146">
        <v>5.53</v>
      </c>
    </row>
    <row r="147" spans="1:4" x14ac:dyDescent="0.25">
      <c r="A147" s="5">
        <f t="shared" si="5"/>
        <v>1966</v>
      </c>
      <c r="B147" s="5">
        <f t="shared" si="6"/>
        <v>9</v>
      </c>
      <c r="C147" s="88">
        <v>24351</v>
      </c>
      <c r="D147">
        <v>5.4</v>
      </c>
    </row>
    <row r="148" spans="1:4" x14ac:dyDescent="0.25">
      <c r="A148" s="5">
        <f t="shared" si="5"/>
        <v>1966</v>
      </c>
      <c r="B148" s="5">
        <f t="shared" si="6"/>
        <v>10</v>
      </c>
      <c r="C148" s="88">
        <v>24381</v>
      </c>
      <c r="D148">
        <v>5.53</v>
      </c>
    </row>
    <row r="149" spans="1:4" x14ac:dyDescent="0.25">
      <c r="A149" s="5">
        <f t="shared" si="5"/>
        <v>1966</v>
      </c>
      <c r="B149" s="5">
        <f t="shared" si="6"/>
        <v>11</v>
      </c>
      <c r="C149" s="88">
        <v>24412</v>
      </c>
      <c r="D149">
        <v>5.76</v>
      </c>
    </row>
    <row r="150" spans="1:4" x14ac:dyDescent="0.25">
      <c r="A150" s="5">
        <f t="shared" si="5"/>
        <v>1966</v>
      </c>
      <c r="B150" s="5">
        <f t="shared" si="6"/>
        <v>12</v>
      </c>
      <c r="C150" s="88">
        <v>24442</v>
      </c>
      <c r="D150">
        <v>5.4</v>
      </c>
    </row>
    <row r="151" spans="1:4" x14ac:dyDescent="0.25">
      <c r="A151" s="5">
        <f t="shared" si="5"/>
        <v>1967</v>
      </c>
      <c r="B151" s="5">
        <f t="shared" si="6"/>
        <v>1</v>
      </c>
      <c r="C151" s="88">
        <v>24473</v>
      </c>
      <c r="D151">
        <v>4.9400000000000004</v>
      </c>
    </row>
    <row r="152" spans="1:4" x14ac:dyDescent="0.25">
      <c r="A152" s="5">
        <f t="shared" si="5"/>
        <v>1967</v>
      </c>
      <c r="B152" s="5">
        <f t="shared" si="6"/>
        <v>2</v>
      </c>
      <c r="C152" s="88">
        <v>24504</v>
      </c>
      <c r="D152">
        <v>5</v>
      </c>
    </row>
    <row r="153" spans="1:4" x14ac:dyDescent="0.25">
      <c r="A153" s="5">
        <f t="shared" si="5"/>
        <v>1967</v>
      </c>
      <c r="B153" s="5">
        <f t="shared" si="6"/>
        <v>3</v>
      </c>
      <c r="C153" s="88">
        <v>24532</v>
      </c>
      <c r="D153">
        <v>4.53</v>
      </c>
    </row>
    <row r="154" spans="1:4" x14ac:dyDescent="0.25">
      <c r="A154" s="5">
        <f t="shared" si="5"/>
        <v>1967</v>
      </c>
      <c r="B154" s="5">
        <f t="shared" si="6"/>
        <v>4</v>
      </c>
      <c r="C154" s="88">
        <v>24563</v>
      </c>
      <c r="D154">
        <v>4.05</v>
      </c>
    </row>
    <row r="155" spans="1:4" x14ac:dyDescent="0.25">
      <c r="A155" s="5">
        <f t="shared" si="5"/>
        <v>1967</v>
      </c>
      <c r="B155" s="5">
        <f t="shared" si="6"/>
        <v>5</v>
      </c>
      <c r="C155" s="88">
        <v>24593</v>
      </c>
      <c r="D155">
        <v>3.94</v>
      </c>
    </row>
    <row r="156" spans="1:4" x14ac:dyDescent="0.25">
      <c r="A156" s="5">
        <f t="shared" si="5"/>
        <v>1967</v>
      </c>
      <c r="B156" s="5">
        <f t="shared" si="6"/>
        <v>6</v>
      </c>
      <c r="C156" s="88">
        <v>24624</v>
      </c>
      <c r="D156">
        <v>3.98</v>
      </c>
    </row>
    <row r="157" spans="1:4" x14ac:dyDescent="0.25">
      <c r="A157" s="5">
        <f t="shared" si="5"/>
        <v>1967</v>
      </c>
      <c r="B157" s="5">
        <f t="shared" si="6"/>
        <v>7</v>
      </c>
      <c r="C157" s="88">
        <v>24654</v>
      </c>
      <c r="D157">
        <v>3.79</v>
      </c>
    </row>
    <row r="158" spans="1:4" x14ac:dyDescent="0.25">
      <c r="A158" s="5">
        <f t="shared" si="5"/>
        <v>1967</v>
      </c>
      <c r="B158" s="5">
        <f t="shared" si="6"/>
        <v>8</v>
      </c>
      <c r="C158" s="88">
        <v>24685</v>
      </c>
      <c r="D158">
        <v>3.9</v>
      </c>
    </row>
    <row r="159" spans="1:4" x14ac:dyDescent="0.25">
      <c r="A159" s="5">
        <f t="shared" si="5"/>
        <v>1967</v>
      </c>
      <c r="B159" s="5">
        <f t="shared" si="6"/>
        <v>9</v>
      </c>
      <c r="C159" s="88">
        <v>24716</v>
      </c>
      <c r="D159">
        <v>3.99</v>
      </c>
    </row>
    <row r="160" spans="1:4" x14ac:dyDescent="0.25">
      <c r="A160" s="5">
        <f t="shared" si="5"/>
        <v>1967</v>
      </c>
      <c r="B160" s="5">
        <f t="shared" si="6"/>
        <v>10</v>
      </c>
      <c r="C160" s="88">
        <v>24746</v>
      </c>
      <c r="D160">
        <v>3.88</v>
      </c>
    </row>
    <row r="161" spans="1:4" x14ac:dyDescent="0.25">
      <c r="A161" s="5">
        <f t="shared" si="5"/>
        <v>1967</v>
      </c>
      <c r="B161" s="5">
        <f t="shared" si="6"/>
        <v>11</v>
      </c>
      <c r="C161" s="88">
        <v>24777</v>
      </c>
      <c r="D161">
        <v>4.13</v>
      </c>
    </row>
    <row r="162" spans="1:4" x14ac:dyDescent="0.25">
      <c r="A162" s="5">
        <f t="shared" si="5"/>
        <v>1967</v>
      </c>
      <c r="B162" s="5">
        <f t="shared" si="6"/>
        <v>12</v>
      </c>
      <c r="C162" s="88">
        <v>24807</v>
      </c>
      <c r="D162">
        <v>4.51</v>
      </c>
    </row>
    <row r="163" spans="1:4" x14ac:dyDescent="0.25">
      <c r="A163" s="5">
        <f t="shared" si="5"/>
        <v>1968</v>
      </c>
      <c r="B163" s="5">
        <f t="shared" si="6"/>
        <v>1</v>
      </c>
      <c r="C163" s="88">
        <v>24838</v>
      </c>
      <c r="D163">
        <v>4.5999999999999996</v>
      </c>
    </row>
    <row r="164" spans="1:4" x14ac:dyDescent="0.25">
      <c r="A164" s="5">
        <f t="shared" si="5"/>
        <v>1968</v>
      </c>
      <c r="B164" s="5">
        <f t="shared" si="6"/>
        <v>2</v>
      </c>
      <c r="C164" s="88">
        <v>24869</v>
      </c>
      <c r="D164">
        <v>4.71</v>
      </c>
    </row>
    <row r="165" spans="1:4" x14ac:dyDescent="0.25">
      <c r="A165" s="5">
        <f t="shared" si="5"/>
        <v>1968</v>
      </c>
      <c r="B165" s="5">
        <f t="shared" si="6"/>
        <v>3</v>
      </c>
      <c r="C165" s="88">
        <v>24898</v>
      </c>
      <c r="D165">
        <v>5.05</v>
      </c>
    </row>
    <row r="166" spans="1:4" x14ac:dyDescent="0.25">
      <c r="A166" s="5">
        <f t="shared" si="5"/>
        <v>1968</v>
      </c>
      <c r="B166" s="5">
        <f t="shared" si="6"/>
        <v>4</v>
      </c>
      <c r="C166" s="88">
        <v>24929</v>
      </c>
      <c r="D166">
        <v>5.76</v>
      </c>
    </row>
    <row r="167" spans="1:4" x14ac:dyDescent="0.25">
      <c r="A167" s="5">
        <f t="shared" si="5"/>
        <v>1968</v>
      </c>
      <c r="B167" s="5">
        <f t="shared" si="6"/>
        <v>5</v>
      </c>
      <c r="C167" s="88">
        <v>24959</v>
      </c>
      <c r="D167">
        <v>6.11</v>
      </c>
    </row>
    <row r="168" spans="1:4" x14ac:dyDescent="0.25">
      <c r="A168" s="5">
        <f t="shared" si="5"/>
        <v>1968</v>
      </c>
      <c r="B168" s="5">
        <f t="shared" si="6"/>
        <v>6</v>
      </c>
      <c r="C168" s="88">
        <v>24990</v>
      </c>
      <c r="D168">
        <v>6.07</v>
      </c>
    </row>
    <row r="169" spans="1:4" x14ac:dyDescent="0.25">
      <c r="A169" s="5">
        <f t="shared" si="5"/>
        <v>1968</v>
      </c>
      <c r="B169" s="5">
        <f t="shared" si="6"/>
        <v>7</v>
      </c>
      <c r="C169" s="88">
        <v>25020</v>
      </c>
      <c r="D169">
        <v>6.02</v>
      </c>
    </row>
    <row r="170" spans="1:4" x14ac:dyDescent="0.25">
      <c r="A170" s="5">
        <f t="shared" si="5"/>
        <v>1968</v>
      </c>
      <c r="B170" s="5">
        <f t="shared" si="6"/>
        <v>8</v>
      </c>
      <c r="C170" s="88">
        <v>25051</v>
      </c>
      <c r="D170">
        <v>6.03</v>
      </c>
    </row>
    <row r="171" spans="1:4" x14ac:dyDescent="0.25">
      <c r="A171" s="5">
        <f t="shared" si="5"/>
        <v>1968</v>
      </c>
      <c r="B171" s="5">
        <f t="shared" si="6"/>
        <v>9</v>
      </c>
      <c r="C171" s="88">
        <v>25082</v>
      </c>
      <c r="D171">
        <v>5.78</v>
      </c>
    </row>
    <row r="172" spans="1:4" x14ac:dyDescent="0.25">
      <c r="A172" s="5">
        <f t="shared" si="5"/>
        <v>1968</v>
      </c>
      <c r="B172" s="5">
        <f t="shared" si="6"/>
        <v>10</v>
      </c>
      <c r="C172" s="88">
        <v>25112</v>
      </c>
      <c r="D172">
        <v>5.91</v>
      </c>
    </row>
    <row r="173" spans="1:4" x14ac:dyDescent="0.25">
      <c r="A173" s="5">
        <f t="shared" si="5"/>
        <v>1968</v>
      </c>
      <c r="B173" s="5">
        <f t="shared" si="6"/>
        <v>11</v>
      </c>
      <c r="C173" s="88">
        <v>25143</v>
      </c>
      <c r="D173">
        <v>5.82</v>
      </c>
    </row>
    <row r="174" spans="1:4" x14ac:dyDescent="0.25">
      <c r="A174" s="5">
        <f t="shared" si="5"/>
        <v>1968</v>
      </c>
      <c r="B174" s="5">
        <f t="shared" si="6"/>
        <v>12</v>
      </c>
      <c r="C174" s="88">
        <v>25173</v>
      </c>
      <c r="D174">
        <v>6.02</v>
      </c>
    </row>
    <row r="175" spans="1:4" x14ac:dyDescent="0.25">
      <c r="A175" s="5">
        <f t="shared" si="5"/>
        <v>1969</v>
      </c>
      <c r="B175" s="5">
        <f t="shared" si="6"/>
        <v>1</v>
      </c>
      <c r="C175" s="88">
        <v>25204</v>
      </c>
      <c r="D175">
        <v>6.3</v>
      </c>
    </row>
    <row r="176" spans="1:4" x14ac:dyDescent="0.25">
      <c r="A176" s="5">
        <f t="shared" si="5"/>
        <v>1969</v>
      </c>
      <c r="B176" s="5">
        <f t="shared" si="6"/>
        <v>2</v>
      </c>
      <c r="C176" s="88">
        <v>25235</v>
      </c>
      <c r="D176">
        <v>6.61</v>
      </c>
    </row>
    <row r="177" spans="1:4" x14ac:dyDescent="0.25">
      <c r="A177" s="5">
        <f t="shared" si="5"/>
        <v>1969</v>
      </c>
      <c r="B177" s="5">
        <f t="shared" si="6"/>
        <v>3</v>
      </c>
      <c r="C177" s="88">
        <v>25263</v>
      </c>
      <c r="D177">
        <v>6.79</v>
      </c>
    </row>
    <row r="178" spans="1:4" x14ac:dyDescent="0.25">
      <c r="A178" s="5">
        <f t="shared" si="5"/>
        <v>1969</v>
      </c>
      <c r="B178" s="5">
        <f t="shared" si="6"/>
        <v>4</v>
      </c>
      <c r="C178" s="88">
        <v>25294</v>
      </c>
      <c r="D178">
        <v>7.41</v>
      </c>
    </row>
    <row r="179" spans="1:4" x14ac:dyDescent="0.25">
      <c r="A179" s="5">
        <f t="shared" si="5"/>
        <v>1969</v>
      </c>
      <c r="B179" s="5">
        <f t="shared" si="6"/>
        <v>5</v>
      </c>
      <c r="C179" s="88">
        <v>25324</v>
      </c>
      <c r="D179">
        <v>8.67</v>
      </c>
    </row>
    <row r="180" spans="1:4" x14ac:dyDescent="0.25">
      <c r="A180" s="5">
        <f t="shared" si="5"/>
        <v>1969</v>
      </c>
      <c r="B180" s="5">
        <f t="shared" si="6"/>
        <v>6</v>
      </c>
      <c r="C180" s="88">
        <v>25355</v>
      </c>
      <c r="D180">
        <v>8.9</v>
      </c>
    </row>
    <row r="181" spans="1:4" x14ac:dyDescent="0.25">
      <c r="A181" s="5">
        <f t="shared" si="5"/>
        <v>1969</v>
      </c>
      <c r="B181" s="5">
        <f t="shared" si="6"/>
        <v>7</v>
      </c>
      <c r="C181" s="88">
        <v>25385</v>
      </c>
      <c r="D181">
        <v>8.61</v>
      </c>
    </row>
    <row r="182" spans="1:4" x14ac:dyDescent="0.25">
      <c r="A182" s="5">
        <f t="shared" si="5"/>
        <v>1969</v>
      </c>
      <c r="B182" s="5">
        <f t="shared" si="6"/>
        <v>8</v>
      </c>
      <c r="C182" s="88">
        <v>25416</v>
      </c>
      <c r="D182">
        <v>9.19</v>
      </c>
    </row>
    <row r="183" spans="1:4" x14ac:dyDescent="0.25">
      <c r="A183" s="5">
        <f t="shared" si="5"/>
        <v>1969</v>
      </c>
      <c r="B183" s="5">
        <f t="shared" si="6"/>
        <v>9</v>
      </c>
      <c r="C183" s="88">
        <v>25447</v>
      </c>
      <c r="D183">
        <v>9.15</v>
      </c>
    </row>
    <row r="184" spans="1:4" x14ac:dyDescent="0.25">
      <c r="A184" s="5">
        <f t="shared" si="5"/>
        <v>1969</v>
      </c>
      <c r="B184" s="5">
        <f t="shared" si="6"/>
        <v>10</v>
      </c>
      <c r="C184" s="88">
        <v>25477</v>
      </c>
      <c r="D184">
        <v>9</v>
      </c>
    </row>
    <row r="185" spans="1:4" x14ac:dyDescent="0.25">
      <c r="A185" s="5">
        <f t="shared" si="5"/>
        <v>1969</v>
      </c>
      <c r="B185" s="5">
        <f t="shared" si="6"/>
        <v>11</v>
      </c>
      <c r="C185" s="88">
        <v>25508</v>
      </c>
      <c r="D185">
        <v>8.85</v>
      </c>
    </row>
    <row r="186" spans="1:4" x14ac:dyDescent="0.25">
      <c r="A186" s="5">
        <f t="shared" si="5"/>
        <v>1969</v>
      </c>
      <c r="B186" s="5">
        <f t="shared" si="6"/>
        <v>12</v>
      </c>
      <c r="C186" s="88">
        <v>25538</v>
      </c>
      <c r="D186">
        <v>8.9700000000000006</v>
      </c>
    </row>
    <row r="187" spans="1:4" x14ac:dyDescent="0.25">
      <c r="A187" s="5">
        <f t="shared" si="5"/>
        <v>1970</v>
      </c>
      <c r="B187" s="5">
        <f t="shared" si="6"/>
        <v>1</v>
      </c>
      <c r="C187" s="88">
        <v>25569</v>
      </c>
      <c r="D187">
        <v>8.98</v>
      </c>
    </row>
    <row r="188" spans="1:4" x14ac:dyDescent="0.25">
      <c r="A188" s="5">
        <f t="shared" si="5"/>
        <v>1970</v>
      </c>
      <c r="B188" s="5">
        <f t="shared" si="6"/>
        <v>2</v>
      </c>
      <c r="C188" s="88">
        <v>25600</v>
      </c>
      <c r="D188">
        <v>8.98</v>
      </c>
    </row>
    <row r="189" spans="1:4" x14ac:dyDescent="0.25">
      <c r="A189" s="5">
        <f t="shared" si="5"/>
        <v>1970</v>
      </c>
      <c r="B189" s="5">
        <f t="shared" si="6"/>
        <v>3</v>
      </c>
      <c r="C189" s="88">
        <v>25628</v>
      </c>
      <c r="D189">
        <v>7.76</v>
      </c>
    </row>
    <row r="190" spans="1:4" x14ac:dyDescent="0.25">
      <c r="A190" s="5">
        <f t="shared" si="5"/>
        <v>1970</v>
      </c>
      <c r="B190" s="5">
        <f t="shared" si="6"/>
        <v>4</v>
      </c>
      <c r="C190" s="88">
        <v>25659</v>
      </c>
      <c r="D190">
        <v>8.1</v>
      </c>
    </row>
    <row r="191" spans="1:4" x14ac:dyDescent="0.25">
      <c r="A191" s="5">
        <f t="shared" si="5"/>
        <v>1970</v>
      </c>
      <c r="B191" s="5">
        <f t="shared" si="6"/>
        <v>5</v>
      </c>
      <c r="C191" s="88">
        <v>25689</v>
      </c>
      <c r="D191">
        <v>7.94</v>
      </c>
    </row>
    <row r="192" spans="1:4" x14ac:dyDescent="0.25">
      <c r="A192" s="5">
        <f t="shared" si="5"/>
        <v>1970</v>
      </c>
      <c r="B192" s="5">
        <f t="shared" si="6"/>
        <v>6</v>
      </c>
      <c r="C192" s="88">
        <v>25720</v>
      </c>
      <c r="D192">
        <v>7.6</v>
      </c>
    </row>
    <row r="193" spans="1:4" x14ac:dyDescent="0.25">
      <c r="A193" s="5">
        <f t="shared" si="5"/>
        <v>1970</v>
      </c>
      <c r="B193" s="5">
        <f t="shared" si="6"/>
        <v>7</v>
      </c>
      <c r="C193" s="88">
        <v>25750</v>
      </c>
      <c r="D193">
        <v>7.21</v>
      </c>
    </row>
    <row r="194" spans="1:4" x14ac:dyDescent="0.25">
      <c r="A194" s="5">
        <f t="shared" ref="A194:A257" si="7">YEAR(C194)</f>
        <v>1970</v>
      </c>
      <c r="B194" s="5">
        <f t="shared" ref="B194:B257" si="8">MONTH(C194)</f>
        <v>8</v>
      </c>
      <c r="C194" s="88">
        <v>25781</v>
      </c>
      <c r="D194">
        <v>6.61</v>
      </c>
    </row>
    <row r="195" spans="1:4" x14ac:dyDescent="0.25">
      <c r="A195" s="5">
        <f t="shared" si="7"/>
        <v>1970</v>
      </c>
      <c r="B195" s="5">
        <f t="shared" si="8"/>
        <v>9</v>
      </c>
      <c r="C195" s="88">
        <v>25812</v>
      </c>
      <c r="D195">
        <v>6.29</v>
      </c>
    </row>
    <row r="196" spans="1:4" x14ac:dyDescent="0.25">
      <c r="A196" s="5">
        <f t="shared" si="7"/>
        <v>1970</v>
      </c>
      <c r="B196" s="5">
        <f t="shared" si="8"/>
        <v>10</v>
      </c>
      <c r="C196" s="88">
        <v>25842</v>
      </c>
      <c r="D196">
        <v>6.2</v>
      </c>
    </row>
    <row r="197" spans="1:4" x14ac:dyDescent="0.25">
      <c r="A197" s="5">
        <f t="shared" si="7"/>
        <v>1970</v>
      </c>
      <c r="B197" s="5">
        <f t="shared" si="8"/>
        <v>11</v>
      </c>
      <c r="C197" s="88">
        <v>25873</v>
      </c>
      <c r="D197">
        <v>5.6</v>
      </c>
    </row>
    <row r="198" spans="1:4" x14ac:dyDescent="0.25">
      <c r="A198" s="5">
        <f t="shared" si="7"/>
        <v>1970</v>
      </c>
      <c r="B198" s="5">
        <f t="shared" si="8"/>
        <v>12</v>
      </c>
      <c r="C198" s="88">
        <v>25903</v>
      </c>
      <c r="D198">
        <v>4.9000000000000004</v>
      </c>
    </row>
    <row r="199" spans="1:4" x14ac:dyDescent="0.25">
      <c r="A199" s="5">
        <f t="shared" si="7"/>
        <v>1971</v>
      </c>
      <c r="B199" s="5">
        <f t="shared" si="8"/>
        <v>1</v>
      </c>
      <c r="C199" s="88">
        <v>25934</v>
      </c>
      <c r="D199">
        <v>4.1399999999999997</v>
      </c>
    </row>
    <row r="200" spans="1:4" x14ac:dyDescent="0.25">
      <c r="A200" s="5">
        <f t="shared" si="7"/>
        <v>1971</v>
      </c>
      <c r="B200" s="5">
        <f t="shared" si="8"/>
        <v>2</v>
      </c>
      <c r="C200" s="88">
        <v>25965</v>
      </c>
      <c r="D200">
        <v>3.72</v>
      </c>
    </row>
    <row r="201" spans="1:4" x14ac:dyDescent="0.25">
      <c r="A201" s="5">
        <f t="shared" si="7"/>
        <v>1971</v>
      </c>
      <c r="B201" s="5">
        <f t="shared" si="8"/>
        <v>3</v>
      </c>
      <c r="C201" s="88">
        <v>25993</v>
      </c>
      <c r="D201">
        <v>3.71</v>
      </c>
    </row>
    <row r="202" spans="1:4" x14ac:dyDescent="0.25">
      <c r="A202" s="5">
        <f t="shared" si="7"/>
        <v>1971</v>
      </c>
      <c r="B202" s="5">
        <f t="shared" si="8"/>
        <v>4</v>
      </c>
      <c r="C202" s="88">
        <v>26024</v>
      </c>
      <c r="D202">
        <v>4.1500000000000004</v>
      </c>
    </row>
    <row r="203" spans="1:4" x14ac:dyDescent="0.25">
      <c r="A203" s="5">
        <f t="shared" si="7"/>
        <v>1971</v>
      </c>
      <c r="B203" s="5">
        <f t="shared" si="8"/>
        <v>5</v>
      </c>
      <c r="C203" s="88">
        <v>26054</v>
      </c>
      <c r="D203">
        <v>4.63</v>
      </c>
    </row>
    <row r="204" spans="1:4" x14ac:dyDescent="0.25">
      <c r="A204" s="5">
        <f t="shared" si="7"/>
        <v>1971</v>
      </c>
      <c r="B204" s="5">
        <f t="shared" si="8"/>
        <v>6</v>
      </c>
      <c r="C204" s="88">
        <v>26085</v>
      </c>
      <c r="D204">
        <v>4.91</v>
      </c>
    </row>
    <row r="205" spans="1:4" x14ac:dyDescent="0.25">
      <c r="A205" s="5">
        <f t="shared" si="7"/>
        <v>1971</v>
      </c>
      <c r="B205" s="5">
        <f t="shared" si="8"/>
        <v>7</v>
      </c>
      <c r="C205" s="88">
        <v>26115</v>
      </c>
      <c r="D205">
        <v>5.31</v>
      </c>
    </row>
    <row r="206" spans="1:4" x14ac:dyDescent="0.25">
      <c r="A206" s="5">
        <f t="shared" si="7"/>
        <v>1971</v>
      </c>
      <c r="B206" s="5">
        <f t="shared" si="8"/>
        <v>8</v>
      </c>
      <c r="C206" s="88">
        <v>26146</v>
      </c>
      <c r="D206">
        <v>5.56</v>
      </c>
    </row>
    <row r="207" spans="1:4" x14ac:dyDescent="0.25">
      <c r="A207" s="5">
        <f t="shared" si="7"/>
        <v>1971</v>
      </c>
      <c r="B207" s="5">
        <f t="shared" si="8"/>
        <v>9</v>
      </c>
      <c r="C207" s="88">
        <v>26177</v>
      </c>
      <c r="D207">
        <v>5.55</v>
      </c>
    </row>
    <row r="208" spans="1:4" x14ac:dyDescent="0.25">
      <c r="A208" s="5">
        <f t="shared" si="7"/>
        <v>1971</v>
      </c>
      <c r="B208" s="5">
        <f t="shared" si="8"/>
        <v>10</v>
      </c>
      <c r="C208" s="88">
        <v>26207</v>
      </c>
      <c r="D208">
        <v>5.2</v>
      </c>
    </row>
    <row r="209" spans="1:4" x14ac:dyDescent="0.25">
      <c r="A209" s="5">
        <f t="shared" si="7"/>
        <v>1971</v>
      </c>
      <c r="B209" s="5">
        <f t="shared" si="8"/>
        <v>11</v>
      </c>
      <c r="C209" s="88">
        <v>26238</v>
      </c>
      <c r="D209">
        <v>4.91</v>
      </c>
    </row>
    <row r="210" spans="1:4" x14ac:dyDescent="0.25">
      <c r="A210" s="5">
        <f t="shared" si="7"/>
        <v>1971</v>
      </c>
      <c r="B210" s="5">
        <f t="shared" si="8"/>
        <v>12</v>
      </c>
      <c r="C210" s="88">
        <v>26268</v>
      </c>
      <c r="D210">
        <v>4.1399999999999997</v>
      </c>
    </row>
    <row r="211" spans="1:4" x14ac:dyDescent="0.25">
      <c r="A211" s="5">
        <f t="shared" si="7"/>
        <v>1972</v>
      </c>
      <c r="B211" s="5">
        <f t="shared" si="8"/>
        <v>1</v>
      </c>
      <c r="C211" s="88">
        <v>26299</v>
      </c>
      <c r="D211">
        <v>3.5</v>
      </c>
    </row>
    <row r="212" spans="1:4" x14ac:dyDescent="0.25">
      <c r="A212" s="5">
        <f t="shared" si="7"/>
        <v>1972</v>
      </c>
      <c r="B212" s="5">
        <f t="shared" si="8"/>
        <v>2</v>
      </c>
      <c r="C212" s="88">
        <v>26330</v>
      </c>
      <c r="D212">
        <v>3.29</v>
      </c>
    </row>
    <row r="213" spans="1:4" x14ac:dyDescent="0.25">
      <c r="A213" s="5">
        <f t="shared" si="7"/>
        <v>1972</v>
      </c>
      <c r="B213" s="5">
        <f t="shared" si="8"/>
        <v>3</v>
      </c>
      <c r="C213" s="88">
        <v>26359</v>
      </c>
      <c r="D213">
        <v>3.83</v>
      </c>
    </row>
    <row r="214" spans="1:4" x14ac:dyDescent="0.25">
      <c r="A214" s="5">
        <f t="shared" si="7"/>
        <v>1972</v>
      </c>
      <c r="B214" s="5">
        <f t="shared" si="8"/>
        <v>4</v>
      </c>
      <c r="C214" s="88">
        <v>26390</v>
      </c>
      <c r="D214">
        <v>4.17</v>
      </c>
    </row>
    <row r="215" spans="1:4" x14ac:dyDescent="0.25">
      <c r="A215" s="5">
        <f t="shared" si="7"/>
        <v>1972</v>
      </c>
      <c r="B215" s="5">
        <f t="shared" si="8"/>
        <v>5</v>
      </c>
      <c r="C215" s="88">
        <v>26420</v>
      </c>
      <c r="D215">
        <v>4.2699999999999996</v>
      </c>
    </row>
    <row r="216" spans="1:4" x14ac:dyDescent="0.25">
      <c r="A216" s="5">
        <f t="shared" si="7"/>
        <v>1972</v>
      </c>
      <c r="B216" s="5">
        <f t="shared" si="8"/>
        <v>6</v>
      </c>
      <c r="C216" s="88">
        <v>26451</v>
      </c>
      <c r="D216">
        <v>4.46</v>
      </c>
    </row>
    <row r="217" spans="1:4" x14ac:dyDescent="0.25">
      <c r="A217" s="5">
        <f t="shared" si="7"/>
        <v>1972</v>
      </c>
      <c r="B217" s="5">
        <f t="shared" si="8"/>
        <v>7</v>
      </c>
      <c r="C217" s="88">
        <v>26481</v>
      </c>
      <c r="D217">
        <v>4.55</v>
      </c>
    </row>
    <row r="218" spans="1:4" x14ac:dyDescent="0.25">
      <c r="A218" s="5">
        <f t="shared" si="7"/>
        <v>1972</v>
      </c>
      <c r="B218" s="5">
        <f t="shared" si="8"/>
        <v>8</v>
      </c>
      <c r="C218" s="88">
        <v>26512</v>
      </c>
      <c r="D218">
        <v>4.8</v>
      </c>
    </row>
    <row r="219" spans="1:4" x14ac:dyDescent="0.25">
      <c r="A219" s="5">
        <f t="shared" si="7"/>
        <v>1972</v>
      </c>
      <c r="B219" s="5">
        <f t="shared" si="8"/>
        <v>9</v>
      </c>
      <c r="C219" s="88">
        <v>26543</v>
      </c>
      <c r="D219">
        <v>4.87</v>
      </c>
    </row>
    <row r="220" spans="1:4" x14ac:dyDescent="0.25">
      <c r="A220" s="5">
        <f t="shared" si="7"/>
        <v>1972</v>
      </c>
      <c r="B220" s="5">
        <f t="shared" si="8"/>
        <v>10</v>
      </c>
      <c r="C220" s="88">
        <v>26573</v>
      </c>
      <c r="D220">
        <v>5.04</v>
      </c>
    </row>
    <row r="221" spans="1:4" x14ac:dyDescent="0.25">
      <c r="A221" s="5">
        <f t="shared" si="7"/>
        <v>1972</v>
      </c>
      <c r="B221" s="5">
        <f t="shared" si="8"/>
        <v>11</v>
      </c>
      <c r="C221" s="88">
        <v>26604</v>
      </c>
      <c r="D221">
        <v>5.0599999999999996</v>
      </c>
    </row>
    <row r="222" spans="1:4" x14ac:dyDescent="0.25">
      <c r="A222" s="5">
        <f t="shared" si="7"/>
        <v>1972</v>
      </c>
      <c r="B222" s="5">
        <f t="shared" si="8"/>
        <v>12</v>
      </c>
      <c r="C222" s="88">
        <v>26634</v>
      </c>
      <c r="D222">
        <v>5.33</v>
      </c>
    </row>
    <row r="223" spans="1:4" x14ac:dyDescent="0.25">
      <c r="A223" s="5">
        <f t="shared" si="7"/>
        <v>1973</v>
      </c>
      <c r="B223" s="5">
        <f t="shared" si="8"/>
        <v>1</v>
      </c>
      <c r="C223" s="88">
        <v>26665</v>
      </c>
      <c r="D223">
        <v>5.94</v>
      </c>
    </row>
    <row r="224" spans="1:4" x14ac:dyDescent="0.25">
      <c r="A224" s="5">
        <f t="shared" si="7"/>
        <v>1973</v>
      </c>
      <c r="B224" s="5">
        <f t="shared" si="8"/>
        <v>2</v>
      </c>
      <c r="C224" s="88">
        <v>26696</v>
      </c>
      <c r="D224">
        <v>6.58</v>
      </c>
    </row>
    <row r="225" spans="1:4" x14ac:dyDescent="0.25">
      <c r="A225" s="5">
        <f t="shared" si="7"/>
        <v>1973</v>
      </c>
      <c r="B225" s="5">
        <f t="shared" si="8"/>
        <v>3</v>
      </c>
      <c r="C225" s="88">
        <v>26724</v>
      </c>
      <c r="D225">
        <v>7.09</v>
      </c>
    </row>
    <row r="226" spans="1:4" x14ac:dyDescent="0.25">
      <c r="A226" s="5">
        <f t="shared" si="7"/>
        <v>1973</v>
      </c>
      <c r="B226" s="5">
        <f t="shared" si="8"/>
        <v>4</v>
      </c>
      <c r="C226" s="88">
        <v>26755</v>
      </c>
      <c r="D226">
        <v>7.12</v>
      </c>
    </row>
    <row r="227" spans="1:4" x14ac:dyDescent="0.25">
      <c r="A227" s="5">
        <f t="shared" si="7"/>
        <v>1973</v>
      </c>
      <c r="B227" s="5">
        <f t="shared" si="8"/>
        <v>5</v>
      </c>
      <c r="C227" s="88">
        <v>26785</v>
      </c>
      <c r="D227">
        <v>7.84</v>
      </c>
    </row>
    <row r="228" spans="1:4" x14ac:dyDescent="0.25">
      <c r="A228" s="5">
        <f t="shared" si="7"/>
        <v>1973</v>
      </c>
      <c r="B228" s="5">
        <f t="shared" si="8"/>
        <v>6</v>
      </c>
      <c r="C228" s="88">
        <v>26816</v>
      </c>
      <c r="D228">
        <v>8.49</v>
      </c>
    </row>
    <row r="229" spans="1:4" x14ac:dyDescent="0.25">
      <c r="A229" s="5">
        <f t="shared" si="7"/>
        <v>1973</v>
      </c>
      <c r="B229" s="5">
        <f t="shared" si="8"/>
        <v>7</v>
      </c>
      <c r="C229" s="88">
        <v>26846</v>
      </c>
      <c r="D229">
        <v>10.4</v>
      </c>
    </row>
    <row r="230" spans="1:4" x14ac:dyDescent="0.25">
      <c r="A230" s="5">
        <f t="shared" si="7"/>
        <v>1973</v>
      </c>
      <c r="B230" s="5">
        <f t="shared" si="8"/>
        <v>8</v>
      </c>
      <c r="C230" s="88">
        <v>26877</v>
      </c>
      <c r="D230">
        <v>10.5</v>
      </c>
    </row>
    <row r="231" spans="1:4" x14ac:dyDescent="0.25">
      <c r="A231" s="5">
        <f t="shared" si="7"/>
        <v>1973</v>
      </c>
      <c r="B231" s="5">
        <f t="shared" si="8"/>
        <v>9</v>
      </c>
      <c r="C231" s="88">
        <v>26908</v>
      </c>
      <c r="D231">
        <v>10.78</v>
      </c>
    </row>
    <row r="232" spans="1:4" x14ac:dyDescent="0.25">
      <c r="A232" s="5">
        <f t="shared" si="7"/>
        <v>1973</v>
      </c>
      <c r="B232" s="5">
        <f t="shared" si="8"/>
        <v>10</v>
      </c>
      <c r="C232" s="88">
        <v>26938</v>
      </c>
      <c r="D232">
        <v>10.01</v>
      </c>
    </row>
    <row r="233" spans="1:4" x14ac:dyDescent="0.25">
      <c r="A233" s="5">
        <f t="shared" si="7"/>
        <v>1973</v>
      </c>
      <c r="B233" s="5">
        <f t="shared" si="8"/>
        <v>11</v>
      </c>
      <c r="C233" s="88">
        <v>26969</v>
      </c>
      <c r="D233">
        <v>10.029999999999999</v>
      </c>
    </row>
    <row r="234" spans="1:4" x14ac:dyDescent="0.25">
      <c r="A234" s="5">
        <f t="shared" si="7"/>
        <v>1973</v>
      </c>
      <c r="B234" s="5">
        <f t="shared" si="8"/>
        <v>12</v>
      </c>
      <c r="C234" s="88">
        <v>26999</v>
      </c>
      <c r="D234">
        <v>9.9499999999999993</v>
      </c>
    </row>
    <row r="235" spans="1:4" x14ac:dyDescent="0.25">
      <c r="A235" s="5">
        <f t="shared" si="7"/>
        <v>1974</v>
      </c>
      <c r="B235" s="5">
        <f t="shared" si="8"/>
        <v>1</v>
      </c>
      <c r="C235" s="88">
        <v>27030</v>
      </c>
      <c r="D235">
        <v>9.65</v>
      </c>
    </row>
    <row r="236" spans="1:4" x14ac:dyDescent="0.25">
      <c r="A236" s="5">
        <f t="shared" si="7"/>
        <v>1974</v>
      </c>
      <c r="B236" s="5">
        <f t="shared" si="8"/>
        <v>2</v>
      </c>
      <c r="C236" s="88">
        <v>27061</v>
      </c>
      <c r="D236">
        <v>8.9700000000000006</v>
      </c>
    </row>
    <row r="237" spans="1:4" x14ac:dyDescent="0.25">
      <c r="A237" s="5">
        <f t="shared" si="7"/>
        <v>1974</v>
      </c>
      <c r="B237" s="5">
        <f t="shared" si="8"/>
        <v>3</v>
      </c>
      <c r="C237" s="88">
        <v>27089</v>
      </c>
      <c r="D237">
        <v>9.35</v>
      </c>
    </row>
    <row r="238" spans="1:4" x14ac:dyDescent="0.25">
      <c r="A238" s="5">
        <f t="shared" si="7"/>
        <v>1974</v>
      </c>
      <c r="B238" s="5">
        <f t="shared" si="8"/>
        <v>4</v>
      </c>
      <c r="C238" s="88">
        <v>27120</v>
      </c>
      <c r="D238">
        <v>10.51</v>
      </c>
    </row>
    <row r="239" spans="1:4" x14ac:dyDescent="0.25">
      <c r="A239" s="5">
        <f t="shared" si="7"/>
        <v>1974</v>
      </c>
      <c r="B239" s="5">
        <f t="shared" si="8"/>
        <v>5</v>
      </c>
      <c r="C239" s="88">
        <v>27150</v>
      </c>
      <c r="D239">
        <v>11.31</v>
      </c>
    </row>
    <row r="240" spans="1:4" x14ac:dyDescent="0.25">
      <c r="A240" s="5">
        <f t="shared" si="7"/>
        <v>1974</v>
      </c>
      <c r="B240" s="5">
        <f t="shared" si="8"/>
        <v>6</v>
      </c>
      <c r="C240" s="88">
        <v>27181</v>
      </c>
      <c r="D240">
        <v>11.93</v>
      </c>
    </row>
    <row r="241" spans="1:4" x14ac:dyDescent="0.25">
      <c r="A241" s="5">
        <f t="shared" si="7"/>
        <v>1974</v>
      </c>
      <c r="B241" s="5">
        <f t="shared" si="8"/>
        <v>7</v>
      </c>
      <c r="C241" s="88">
        <v>27211</v>
      </c>
      <c r="D241">
        <v>12.92</v>
      </c>
    </row>
    <row r="242" spans="1:4" x14ac:dyDescent="0.25">
      <c r="A242" s="5">
        <f t="shared" si="7"/>
        <v>1974</v>
      </c>
      <c r="B242" s="5">
        <f t="shared" si="8"/>
        <v>8</v>
      </c>
      <c r="C242" s="88">
        <v>27242</v>
      </c>
      <c r="D242">
        <v>12.01</v>
      </c>
    </row>
    <row r="243" spans="1:4" x14ac:dyDescent="0.25">
      <c r="A243" s="5">
        <f t="shared" si="7"/>
        <v>1974</v>
      </c>
      <c r="B243" s="5">
        <f t="shared" si="8"/>
        <v>9</v>
      </c>
      <c r="C243" s="88">
        <v>27273</v>
      </c>
      <c r="D243">
        <v>11.34</v>
      </c>
    </row>
    <row r="244" spans="1:4" x14ac:dyDescent="0.25">
      <c r="A244" s="5">
        <f t="shared" si="7"/>
        <v>1974</v>
      </c>
      <c r="B244" s="5">
        <f t="shared" si="8"/>
        <v>10</v>
      </c>
      <c r="C244" s="88">
        <v>27303</v>
      </c>
      <c r="D244">
        <v>10.06</v>
      </c>
    </row>
    <row r="245" spans="1:4" x14ac:dyDescent="0.25">
      <c r="A245" s="5">
        <f t="shared" si="7"/>
        <v>1974</v>
      </c>
      <c r="B245" s="5">
        <f t="shared" si="8"/>
        <v>11</v>
      </c>
      <c r="C245" s="88">
        <v>27334</v>
      </c>
      <c r="D245">
        <v>9.4499999999999993</v>
      </c>
    </row>
    <row r="246" spans="1:4" x14ac:dyDescent="0.25">
      <c r="A246" s="5">
        <f t="shared" si="7"/>
        <v>1974</v>
      </c>
      <c r="B246" s="5">
        <f t="shared" si="8"/>
        <v>12</v>
      </c>
      <c r="C246" s="88">
        <v>27364</v>
      </c>
      <c r="D246">
        <v>8.5299999999999994</v>
      </c>
    </row>
    <row r="247" spans="1:4" x14ac:dyDescent="0.25">
      <c r="A247" s="5">
        <f t="shared" si="7"/>
        <v>1975</v>
      </c>
      <c r="B247" s="5">
        <f t="shared" si="8"/>
        <v>1</v>
      </c>
      <c r="C247" s="88">
        <v>27395</v>
      </c>
      <c r="D247">
        <v>7.13</v>
      </c>
    </row>
    <row r="248" spans="1:4" x14ac:dyDescent="0.25">
      <c r="A248" s="5">
        <f t="shared" si="7"/>
        <v>1975</v>
      </c>
      <c r="B248" s="5">
        <f t="shared" si="8"/>
        <v>2</v>
      </c>
      <c r="C248" s="88">
        <v>27426</v>
      </c>
      <c r="D248">
        <v>6.24</v>
      </c>
    </row>
    <row r="249" spans="1:4" x14ac:dyDescent="0.25">
      <c r="A249" s="5">
        <f t="shared" si="7"/>
        <v>1975</v>
      </c>
      <c r="B249" s="5">
        <f t="shared" si="8"/>
        <v>3</v>
      </c>
      <c r="C249" s="88">
        <v>27454</v>
      </c>
      <c r="D249">
        <v>5.54</v>
      </c>
    </row>
    <row r="250" spans="1:4" x14ac:dyDescent="0.25">
      <c r="A250" s="5">
        <f t="shared" si="7"/>
        <v>1975</v>
      </c>
      <c r="B250" s="5">
        <f t="shared" si="8"/>
        <v>4</v>
      </c>
      <c r="C250" s="88">
        <v>27485</v>
      </c>
      <c r="D250">
        <v>5.49</v>
      </c>
    </row>
    <row r="251" spans="1:4" x14ac:dyDescent="0.25">
      <c r="A251" s="5">
        <f t="shared" si="7"/>
        <v>1975</v>
      </c>
      <c r="B251" s="5">
        <f t="shared" si="8"/>
        <v>5</v>
      </c>
      <c r="C251" s="88">
        <v>27515</v>
      </c>
      <c r="D251">
        <v>5.22</v>
      </c>
    </row>
    <row r="252" spans="1:4" x14ac:dyDescent="0.25">
      <c r="A252" s="5">
        <f t="shared" si="7"/>
        <v>1975</v>
      </c>
      <c r="B252" s="5">
        <f t="shared" si="8"/>
        <v>6</v>
      </c>
      <c r="C252" s="88">
        <v>27546</v>
      </c>
      <c r="D252">
        <v>5.55</v>
      </c>
    </row>
    <row r="253" spans="1:4" x14ac:dyDescent="0.25">
      <c r="A253" s="5">
        <f t="shared" si="7"/>
        <v>1975</v>
      </c>
      <c r="B253" s="5">
        <f t="shared" si="8"/>
        <v>7</v>
      </c>
      <c r="C253" s="88">
        <v>27576</v>
      </c>
      <c r="D253">
        <v>6.1</v>
      </c>
    </row>
    <row r="254" spans="1:4" x14ac:dyDescent="0.25">
      <c r="A254" s="5">
        <f t="shared" si="7"/>
        <v>1975</v>
      </c>
      <c r="B254" s="5">
        <f t="shared" si="8"/>
        <v>8</v>
      </c>
      <c r="C254" s="88">
        <v>27607</v>
      </c>
      <c r="D254">
        <v>6.14</v>
      </c>
    </row>
    <row r="255" spans="1:4" x14ac:dyDescent="0.25">
      <c r="A255" s="5">
        <f t="shared" si="7"/>
        <v>1975</v>
      </c>
      <c r="B255" s="5">
        <f t="shared" si="8"/>
        <v>9</v>
      </c>
      <c r="C255" s="88">
        <v>27638</v>
      </c>
      <c r="D255">
        <v>6.24</v>
      </c>
    </row>
    <row r="256" spans="1:4" x14ac:dyDescent="0.25">
      <c r="A256" s="5">
        <f t="shared" si="7"/>
        <v>1975</v>
      </c>
      <c r="B256" s="5">
        <f t="shared" si="8"/>
        <v>10</v>
      </c>
      <c r="C256" s="88">
        <v>27668</v>
      </c>
      <c r="D256">
        <v>5.82</v>
      </c>
    </row>
    <row r="257" spans="1:4" x14ac:dyDescent="0.25">
      <c r="A257" s="5">
        <f t="shared" si="7"/>
        <v>1975</v>
      </c>
      <c r="B257" s="5">
        <f t="shared" si="8"/>
        <v>11</v>
      </c>
      <c r="C257" s="88">
        <v>27699</v>
      </c>
      <c r="D257">
        <v>5.22</v>
      </c>
    </row>
    <row r="258" spans="1:4" x14ac:dyDescent="0.25">
      <c r="A258" s="5">
        <f t="shared" ref="A258:A321" si="9">YEAR(C258)</f>
        <v>1975</v>
      </c>
      <c r="B258" s="5">
        <f t="shared" ref="B258:B321" si="10">MONTH(C258)</f>
        <v>12</v>
      </c>
      <c r="C258" s="88">
        <v>27729</v>
      </c>
      <c r="D258">
        <v>5.2</v>
      </c>
    </row>
    <row r="259" spans="1:4" x14ac:dyDescent="0.25">
      <c r="A259" s="5">
        <f t="shared" si="9"/>
        <v>1976</v>
      </c>
      <c r="B259" s="5">
        <f t="shared" si="10"/>
        <v>1</v>
      </c>
      <c r="C259" s="88">
        <v>27760</v>
      </c>
      <c r="D259">
        <v>4.87</v>
      </c>
    </row>
    <row r="260" spans="1:4" x14ac:dyDescent="0.25">
      <c r="A260" s="5">
        <f t="shared" si="9"/>
        <v>1976</v>
      </c>
      <c r="B260" s="5">
        <f t="shared" si="10"/>
        <v>2</v>
      </c>
      <c r="C260" s="88">
        <v>27791</v>
      </c>
      <c r="D260">
        <v>4.7699999999999996</v>
      </c>
    </row>
    <row r="261" spans="1:4" x14ac:dyDescent="0.25">
      <c r="A261" s="5">
        <f t="shared" si="9"/>
        <v>1976</v>
      </c>
      <c r="B261" s="5">
        <f t="shared" si="10"/>
        <v>3</v>
      </c>
      <c r="C261" s="88">
        <v>27820</v>
      </c>
      <c r="D261">
        <v>4.84</v>
      </c>
    </row>
    <row r="262" spans="1:4" x14ac:dyDescent="0.25">
      <c r="A262" s="5">
        <f t="shared" si="9"/>
        <v>1976</v>
      </c>
      <c r="B262" s="5">
        <f t="shared" si="10"/>
        <v>4</v>
      </c>
      <c r="C262" s="88">
        <v>27851</v>
      </c>
      <c r="D262">
        <v>4.82</v>
      </c>
    </row>
    <row r="263" spans="1:4" x14ac:dyDescent="0.25">
      <c r="A263" s="5">
        <f t="shared" si="9"/>
        <v>1976</v>
      </c>
      <c r="B263" s="5">
        <f t="shared" si="10"/>
        <v>5</v>
      </c>
      <c r="C263" s="88">
        <v>27881</v>
      </c>
      <c r="D263">
        <v>5.29</v>
      </c>
    </row>
    <row r="264" spans="1:4" x14ac:dyDescent="0.25">
      <c r="A264" s="5">
        <f t="shared" si="9"/>
        <v>1976</v>
      </c>
      <c r="B264" s="5">
        <f t="shared" si="10"/>
        <v>6</v>
      </c>
      <c r="C264" s="88">
        <v>27912</v>
      </c>
      <c r="D264">
        <v>5.48</v>
      </c>
    </row>
    <row r="265" spans="1:4" x14ac:dyDescent="0.25">
      <c r="A265" s="5">
        <f t="shared" si="9"/>
        <v>1976</v>
      </c>
      <c r="B265" s="5">
        <f t="shared" si="10"/>
        <v>7</v>
      </c>
      <c r="C265" s="88">
        <v>27942</v>
      </c>
      <c r="D265">
        <v>5.31</v>
      </c>
    </row>
    <row r="266" spans="1:4" x14ac:dyDescent="0.25">
      <c r="A266" s="5">
        <f t="shared" si="9"/>
        <v>1976</v>
      </c>
      <c r="B266" s="5">
        <f t="shared" si="10"/>
        <v>8</v>
      </c>
      <c r="C266" s="88">
        <v>27973</v>
      </c>
      <c r="D266">
        <v>5.29</v>
      </c>
    </row>
    <row r="267" spans="1:4" x14ac:dyDescent="0.25">
      <c r="A267" s="5">
        <f t="shared" si="9"/>
        <v>1976</v>
      </c>
      <c r="B267" s="5">
        <f t="shared" si="10"/>
        <v>9</v>
      </c>
      <c r="C267" s="88">
        <v>28004</v>
      </c>
      <c r="D267">
        <v>5.25</v>
      </c>
    </row>
    <row r="268" spans="1:4" x14ac:dyDescent="0.25">
      <c r="A268" s="5">
        <f t="shared" si="9"/>
        <v>1976</v>
      </c>
      <c r="B268" s="5">
        <f t="shared" si="10"/>
        <v>10</v>
      </c>
      <c r="C268" s="88">
        <v>28034</v>
      </c>
      <c r="D268">
        <v>5.0199999999999996</v>
      </c>
    </row>
    <row r="269" spans="1:4" x14ac:dyDescent="0.25">
      <c r="A269" s="5">
        <f t="shared" si="9"/>
        <v>1976</v>
      </c>
      <c r="B269" s="5">
        <f t="shared" si="10"/>
        <v>11</v>
      </c>
      <c r="C269" s="88">
        <v>28065</v>
      </c>
      <c r="D269">
        <v>4.95</v>
      </c>
    </row>
    <row r="270" spans="1:4" x14ac:dyDescent="0.25">
      <c r="A270" s="5">
        <f t="shared" si="9"/>
        <v>1976</v>
      </c>
      <c r="B270" s="5">
        <f t="shared" si="10"/>
        <v>12</v>
      </c>
      <c r="C270" s="88">
        <v>28095</v>
      </c>
      <c r="D270">
        <v>4.6500000000000004</v>
      </c>
    </row>
    <row r="271" spans="1:4" x14ac:dyDescent="0.25">
      <c r="A271" s="5">
        <f t="shared" si="9"/>
        <v>1977</v>
      </c>
      <c r="B271" s="5">
        <f t="shared" si="10"/>
        <v>1</v>
      </c>
      <c r="C271" s="88">
        <v>28126</v>
      </c>
      <c r="D271">
        <v>4.6100000000000003</v>
      </c>
    </row>
    <row r="272" spans="1:4" x14ac:dyDescent="0.25">
      <c r="A272" s="5">
        <f t="shared" si="9"/>
        <v>1977</v>
      </c>
      <c r="B272" s="5">
        <f t="shared" si="10"/>
        <v>2</v>
      </c>
      <c r="C272" s="88">
        <v>28157</v>
      </c>
      <c r="D272">
        <v>4.68</v>
      </c>
    </row>
    <row r="273" spans="1:4" x14ac:dyDescent="0.25">
      <c r="A273" s="5">
        <f t="shared" si="9"/>
        <v>1977</v>
      </c>
      <c r="B273" s="5">
        <f t="shared" si="10"/>
        <v>3</v>
      </c>
      <c r="C273" s="88">
        <v>28185</v>
      </c>
      <c r="D273">
        <v>4.6900000000000004</v>
      </c>
    </row>
    <row r="274" spans="1:4" x14ac:dyDescent="0.25">
      <c r="A274" s="5">
        <f t="shared" si="9"/>
        <v>1977</v>
      </c>
      <c r="B274" s="5">
        <f t="shared" si="10"/>
        <v>4</v>
      </c>
      <c r="C274" s="88">
        <v>28216</v>
      </c>
      <c r="D274">
        <v>4.7300000000000004</v>
      </c>
    </row>
    <row r="275" spans="1:4" x14ac:dyDescent="0.25">
      <c r="A275" s="5">
        <f t="shared" si="9"/>
        <v>1977</v>
      </c>
      <c r="B275" s="5">
        <f t="shared" si="10"/>
        <v>5</v>
      </c>
      <c r="C275" s="88">
        <v>28246</v>
      </c>
      <c r="D275">
        <v>5.35</v>
      </c>
    </row>
    <row r="276" spans="1:4" x14ac:dyDescent="0.25">
      <c r="A276" s="5">
        <f t="shared" si="9"/>
        <v>1977</v>
      </c>
      <c r="B276" s="5">
        <f t="shared" si="10"/>
        <v>6</v>
      </c>
      <c r="C276" s="88">
        <v>28277</v>
      </c>
      <c r="D276">
        <v>5.39</v>
      </c>
    </row>
    <row r="277" spans="1:4" x14ac:dyDescent="0.25">
      <c r="A277" s="5">
        <f t="shared" si="9"/>
        <v>1977</v>
      </c>
      <c r="B277" s="5">
        <f t="shared" si="10"/>
        <v>7</v>
      </c>
      <c r="C277" s="88">
        <v>28307</v>
      </c>
      <c r="D277">
        <v>5.42</v>
      </c>
    </row>
    <row r="278" spans="1:4" x14ac:dyDescent="0.25">
      <c r="A278" s="5">
        <f t="shared" si="9"/>
        <v>1977</v>
      </c>
      <c r="B278" s="5">
        <f t="shared" si="10"/>
        <v>8</v>
      </c>
      <c r="C278" s="88">
        <v>28338</v>
      </c>
      <c r="D278">
        <v>5.9</v>
      </c>
    </row>
    <row r="279" spans="1:4" x14ac:dyDescent="0.25">
      <c r="A279" s="5">
        <f t="shared" si="9"/>
        <v>1977</v>
      </c>
      <c r="B279" s="5">
        <f t="shared" si="10"/>
        <v>9</v>
      </c>
      <c r="C279" s="88">
        <v>28369</v>
      </c>
      <c r="D279">
        <v>6.14</v>
      </c>
    </row>
    <row r="280" spans="1:4" x14ac:dyDescent="0.25">
      <c r="A280" s="5">
        <f t="shared" si="9"/>
        <v>1977</v>
      </c>
      <c r="B280" s="5">
        <f t="shared" si="10"/>
        <v>10</v>
      </c>
      <c r="C280" s="88">
        <v>28399</v>
      </c>
      <c r="D280">
        <v>6.47</v>
      </c>
    </row>
    <row r="281" spans="1:4" x14ac:dyDescent="0.25">
      <c r="A281" s="5">
        <f t="shared" si="9"/>
        <v>1977</v>
      </c>
      <c r="B281" s="5">
        <f t="shared" si="10"/>
        <v>11</v>
      </c>
      <c r="C281" s="88">
        <v>28430</v>
      </c>
      <c r="D281">
        <v>6.51</v>
      </c>
    </row>
    <row r="282" spans="1:4" x14ac:dyDescent="0.25">
      <c r="A282" s="5">
        <f t="shared" si="9"/>
        <v>1977</v>
      </c>
      <c r="B282" s="5">
        <f t="shared" si="10"/>
        <v>12</v>
      </c>
      <c r="C282" s="88">
        <v>28460</v>
      </c>
      <c r="D282">
        <v>6.56</v>
      </c>
    </row>
    <row r="283" spans="1:4" x14ac:dyDescent="0.25">
      <c r="A283" s="5">
        <f t="shared" si="9"/>
        <v>1978</v>
      </c>
      <c r="B283" s="5">
        <f t="shared" si="10"/>
        <v>1</v>
      </c>
      <c r="C283" s="88">
        <v>28491</v>
      </c>
      <c r="D283">
        <v>6.7</v>
      </c>
    </row>
    <row r="284" spans="1:4" x14ac:dyDescent="0.25">
      <c r="A284" s="5">
        <f t="shared" si="9"/>
        <v>1978</v>
      </c>
      <c r="B284" s="5">
        <f t="shared" si="10"/>
        <v>2</v>
      </c>
      <c r="C284" s="88">
        <v>28522</v>
      </c>
      <c r="D284">
        <v>6.78</v>
      </c>
    </row>
    <row r="285" spans="1:4" x14ac:dyDescent="0.25">
      <c r="A285" s="5">
        <f t="shared" si="9"/>
        <v>1978</v>
      </c>
      <c r="B285" s="5">
        <f t="shared" si="10"/>
        <v>3</v>
      </c>
      <c r="C285" s="88">
        <v>28550</v>
      </c>
      <c r="D285">
        <v>6.79</v>
      </c>
    </row>
    <row r="286" spans="1:4" x14ac:dyDescent="0.25">
      <c r="A286" s="5">
        <f t="shared" si="9"/>
        <v>1978</v>
      </c>
      <c r="B286" s="5">
        <f t="shared" si="10"/>
        <v>4</v>
      </c>
      <c r="C286" s="88">
        <v>28581</v>
      </c>
      <c r="D286">
        <v>6.89</v>
      </c>
    </row>
    <row r="287" spans="1:4" x14ac:dyDescent="0.25">
      <c r="A287" s="5">
        <f t="shared" si="9"/>
        <v>1978</v>
      </c>
      <c r="B287" s="5">
        <f t="shared" si="10"/>
        <v>5</v>
      </c>
      <c r="C287" s="88">
        <v>28611</v>
      </c>
      <c r="D287">
        <v>7.36</v>
      </c>
    </row>
    <row r="288" spans="1:4" x14ac:dyDescent="0.25">
      <c r="A288" s="5">
        <f t="shared" si="9"/>
        <v>1978</v>
      </c>
      <c r="B288" s="5">
        <f t="shared" si="10"/>
        <v>6</v>
      </c>
      <c r="C288" s="88">
        <v>28642</v>
      </c>
      <c r="D288">
        <v>7.6</v>
      </c>
    </row>
    <row r="289" spans="1:4" x14ac:dyDescent="0.25">
      <c r="A289" s="5">
        <f t="shared" si="9"/>
        <v>1978</v>
      </c>
      <c r="B289" s="5">
        <f t="shared" si="10"/>
        <v>7</v>
      </c>
      <c r="C289" s="88">
        <v>28672</v>
      </c>
      <c r="D289">
        <v>7.81</v>
      </c>
    </row>
    <row r="290" spans="1:4" x14ac:dyDescent="0.25">
      <c r="A290" s="5">
        <f t="shared" si="9"/>
        <v>1978</v>
      </c>
      <c r="B290" s="5">
        <f t="shared" si="10"/>
        <v>8</v>
      </c>
      <c r="C290" s="88">
        <v>28703</v>
      </c>
      <c r="D290">
        <v>8.0399999999999991</v>
      </c>
    </row>
    <row r="291" spans="1:4" x14ac:dyDescent="0.25">
      <c r="A291" s="5">
        <f t="shared" si="9"/>
        <v>1978</v>
      </c>
      <c r="B291" s="5">
        <f t="shared" si="10"/>
        <v>9</v>
      </c>
      <c r="C291" s="88">
        <v>28734</v>
      </c>
      <c r="D291">
        <v>8.4499999999999993</v>
      </c>
    </row>
    <row r="292" spans="1:4" x14ac:dyDescent="0.25">
      <c r="A292" s="5">
        <f t="shared" si="9"/>
        <v>1978</v>
      </c>
      <c r="B292" s="5">
        <f t="shared" si="10"/>
        <v>10</v>
      </c>
      <c r="C292" s="88">
        <v>28764</v>
      </c>
      <c r="D292">
        <v>8.9600000000000009</v>
      </c>
    </row>
    <row r="293" spans="1:4" x14ac:dyDescent="0.25">
      <c r="A293" s="5">
        <f t="shared" si="9"/>
        <v>1978</v>
      </c>
      <c r="B293" s="5">
        <f t="shared" si="10"/>
        <v>11</v>
      </c>
      <c r="C293" s="88">
        <v>28795</v>
      </c>
      <c r="D293">
        <v>9.76</v>
      </c>
    </row>
    <row r="294" spans="1:4" x14ac:dyDescent="0.25">
      <c r="A294" s="5">
        <f t="shared" si="9"/>
        <v>1978</v>
      </c>
      <c r="B294" s="5">
        <f t="shared" si="10"/>
        <v>12</v>
      </c>
      <c r="C294" s="88">
        <v>28825</v>
      </c>
      <c r="D294">
        <v>10.029999999999999</v>
      </c>
    </row>
    <row r="295" spans="1:4" x14ac:dyDescent="0.25">
      <c r="A295" s="5">
        <f t="shared" si="9"/>
        <v>1979</v>
      </c>
      <c r="B295" s="5">
        <f t="shared" si="10"/>
        <v>1</v>
      </c>
      <c r="C295" s="88">
        <v>28856</v>
      </c>
      <c r="D295">
        <v>10.07</v>
      </c>
    </row>
    <row r="296" spans="1:4" x14ac:dyDescent="0.25">
      <c r="A296" s="5">
        <f t="shared" si="9"/>
        <v>1979</v>
      </c>
      <c r="B296" s="5">
        <f t="shared" si="10"/>
        <v>2</v>
      </c>
      <c r="C296" s="88">
        <v>28887</v>
      </c>
      <c r="D296">
        <v>10.06</v>
      </c>
    </row>
    <row r="297" spans="1:4" x14ac:dyDescent="0.25">
      <c r="A297" s="5">
        <f t="shared" si="9"/>
        <v>1979</v>
      </c>
      <c r="B297" s="5">
        <f t="shared" si="10"/>
        <v>3</v>
      </c>
      <c r="C297" s="88">
        <v>28915</v>
      </c>
      <c r="D297">
        <v>10.09</v>
      </c>
    </row>
    <row r="298" spans="1:4" x14ac:dyDescent="0.25">
      <c r="A298" s="5">
        <f t="shared" si="9"/>
        <v>1979</v>
      </c>
      <c r="B298" s="5">
        <f t="shared" si="10"/>
        <v>4</v>
      </c>
      <c r="C298" s="88">
        <v>28946</v>
      </c>
      <c r="D298">
        <v>10.01</v>
      </c>
    </row>
    <row r="299" spans="1:4" x14ac:dyDescent="0.25">
      <c r="A299" s="5">
        <f t="shared" si="9"/>
        <v>1979</v>
      </c>
      <c r="B299" s="5">
        <f t="shared" si="10"/>
        <v>5</v>
      </c>
      <c r="C299" s="88">
        <v>28976</v>
      </c>
      <c r="D299">
        <v>10.24</v>
      </c>
    </row>
    <row r="300" spans="1:4" x14ac:dyDescent="0.25">
      <c r="A300" s="5">
        <f t="shared" si="9"/>
        <v>1979</v>
      </c>
      <c r="B300" s="5">
        <f t="shared" si="10"/>
        <v>6</v>
      </c>
      <c r="C300" s="88">
        <v>29007</v>
      </c>
      <c r="D300">
        <v>10.29</v>
      </c>
    </row>
    <row r="301" spans="1:4" x14ac:dyDescent="0.25">
      <c r="A301" s="5">
        <f t="shared" si="9"/>
        <v>1979</v>
      </c>
      <c r="B301" s="5">
        <f t="shared" si="10"/>
        <v>7</v>
      </c>
      <c r="C301" s="88">
        <v>29037</v>
      </c>
      <c r="D301">
        <v>10.47</v>
      </c>
    </row>
    <row r="302" spans="1:4" x14ac:dyDescent="0.25">
      <c r="A302" s="5">
        <f t="shared" si="9"/>
        <v>1979</v>
      </c>
      <c r="B302" s="5">
        <f t="shared" si="10"/>
        <v>8</v>
      </c>
      <c r="C302" s="88">
        <v>29068</v>
      </c>
      <c r="D302">
        <v>10.94</v>
      </c>
    </row>
    <row r="303" spans="1:4" x14ac:dyDescent="0.25">
      <c r="A303" s="5">
        <f t="shared" si="9"/>
        <v>1979</v>
      </c>
      <c r="B303" s="5">
        <f t="shared" si="10"/>
        <v>9</v>
      </c>
      <c r="C303" s="88">
        <v>29099</v>
      </c>
      <c r="D303">
        <v>11.43</v>
      </c>
    </row>
    <row r="304" spans="1:4" x14ac:dyDescent="0.25">
      <c r="A304" s="5">
        <f t="shared" si="9"/>
        <v>1979</v>
      </c>
      <c r="B304" s="5">
        <f t="shared" si="10"/>
        <v>10</v>
      </c>
      <c r="C304" s="88">
        <v>29129</v>
      </c>
      <c r="D304">
        <v>13.77</v>
      </c>
    </row>
    <row r="305" spans="1:4" x14ac:dyDescent="0.25">
      <c r="A305" s="5">
        <f t="shared" si="9"/>
        <v>1979</v>
      </c>
      <c r="B305" s="5">
        <f t="shared" si="10"/>
        <v>11</v>
      </c>
      <c r="C305" s="88">
        <v>29160</v>
      </c>
      <c r="D305">
        <v>13.18</v>
      </c>
    </row>
    <row r="306" spans="1:4" x14ac:dyDescent="0.25">
      <c r="A306" s="5">
        <f t="shared" si="9"/>
        <v>1979</v>
      </c>
      <c r="B306" s="5">
        <f t="shared" si="10"/>
        <v>12</v>
      </c>
      <c r="C306" s="88">
        <v>29190</v>
      </c>
      <c r="D306">
        <v>13.78</v>
      </c>
    </row>
    <row r="307" spans="1:4" x14ac:dyDescent="0.25">
      <c r="A307" s="5">
        <f t="shared" si="9"/>
        <v>1980</v>
      </c>
      <c r="B307" s="5">
        <f t="shared" si="10"/>
        <v>1</v>
      </c>
      <c r="C307" s="88">
        <v>29221</v>
      </c>
      <c r="D307">
        <v>13.82</v>
      </c>
    </row>
    <row r="308" spans="1:4" x14ac:dyDescent="0.25">
      <c r="A308" s="5">
        <f t="shared" si="9"/>
        <v>1980</v>
      </c>
      <c r="B308" s="5">
        <f t="shared" si="10"/>
        <v>2</v>
      </c>
      <c r="C308" s="88">
        <v>29252</v>
      </c>
      <c r="D308">
        <v>14.13</v>
      </c>
    </row>
    <row r="309" spans="1:4" x14ac:dyDescent="0.25">
      <c r="A309" s="5">
        <f t="shared" si="9"/>
        <v>1980</v>
      </c>
      <c r="B309" s="5">
        <f t="shared" si="10"/>
        <v>3</v>
      </c>
      <c r="C309" s="88">
        <v>29281</v>
      </c>
      <c r="D309">
        <v>17.190000000000001</v>
      </c>
    </row>
    <row r="310" spans="1:4" x14ac:dyDescent="0.25">
      <c r="A310" s="5">
        <f t="shared" si="9"/>
        <v>1980</v>
      </c>
      <c r="B310" s="5">
        <f t="shared" si="10"/>
        <v>4</v>
      </c>
      <c r="C310" s="88">
        <v>29312</v>
      </c>
      <c r="D310">
        <v>17.61</v>
      </c>
    </row>
    <row r="311" spans="1:4" x14ac:dyDescent="0.25">
      <c r="A311" s="5">
        <f t="shared" si="9"/>
        <v>1980</v>
      </c>
      <c r="B311" s="5">
        <f t="shared" si="10"/>
        <v>5</v>
      </c>
      <c r="C311" s="88">
        <v>29342</v>
      </c>
      <c r="D311">
        <v>10.98</v>
      </c>
    </row>
    <row r="312" spans="1:4" x14ac:dyDescent="0.25">
      <c r="A312" s="5">
        <f t="shared" si="9"/>
        <v>1980</v>
      </c>
      <c r="B312" s="5">
        <f t="shared" si="10"/>
        <v>6</v>
      </c>
      <c r="C312" s="88">
        <v>29373</v>
      </c>
      <c r="D312">
        <v>9.4700000000000006</v>
      </c>
    </row>
    <row r="313" spans="1:4" x14ac:dyDescent="0.25">
      <c r="A313" s="5">
        <f t="shared" si="9"/>
        <v>1980</v>
      </c>
      <c r="B313" s="5">
        <f t="shared" si="10"/>
        <v>7</v>
      </c>
      <c r="C313" s="88">
        <v>29403</v>
      </c>
      <c r="D313">
        <v>9.0299999999999994</v>
      </c>
    </row>
    <row r="314" spans="1:4" x14ac:dyDescent="0.25">
      <c r="A314" s="5">
        <f t="shared" si="9"/>
        <v>1980</v>
      </c>
      <c r="B314" s="5">
        <f t="shared" si="10"/>
        <v>8</v>
      </c>
      <c r="C314" s="88">
        <v>29434</v>
      </c>
      <c r="D314">
        <v>9.61</v>
      </c>
    </row>
    <row r="315" spans="1:4" x14ac:dyDescent="0.25">
      <c r="A315" s="5">
        <f t="shared" si="9"/>
        <v>1980</v>
      </c>
      <c r="B315" s="5">
        <f t="shared" si="10"/>
        <v>9</v>
      </c>
      <c r="C315" s="88">
        <v>29465</v>
      </c>
      <c r="D315">
        <v>10.87</v>
      </c>
    </row>
    <row r="316" spans="1:4" x14ac:dyDescent="0.25">
      <c r="A316" s="5">
        <f t="shared" si="9"/>
        <v>1980</v>
      </c>
      <c r="B316" s="5">
        <f t="shared" si="10"/>
        <v>10</v>
      </c>
      <c r="C316" s="88">
        <v>29495</v>
      </c>
      <c r="D316">
        <v>12.81</v>
      </c>
    </row>
    <row r="317" spans="1:4" x14ac:dyDescent="0.25">
      <c r="A317" s="5">
        <f t="shared" si="9"/>
        <v>1980</v>
      </c>
      <c r="B317" s="5">
        <f t="shared" si="10"/>
        <v>11</v>
      </c>
      <c r="C317" s="88">
        <v>29526</v>
      </c>
      <c r="D317">
        <v>15.85</v>
      </c>
    </row>
    <row r="318" spans="1:4" x14ac:dyDescent="0.25">
      <c r="A318" s="5">
        <f t="shared" si="9"/>
        <v>1980</v>
      </c>
      <c r="B318" s="5">
        <f t="shared" si="10"/>
        <v>12</v>
      </c>
      <c r="C318" s="88">
        <v>29556</v>
      </c>
      <c r="D318">
        <v>18.899999999999999</v>
      </c>
    </row>
    <row r="319" spans="1:4" x14ac:dyDescent="0.25">
      <c r="A319" s="5">
        <f t="shared" si="9"/>
        <v>1981</v>
      </c>
      <c r="B319" s="5">
        <f t="shared" si="10"/>
        <v>1</v>
      </c>
      <c r="C319" s="88">
        <v>29587</v>
      </c>
      <c r="D319">
        <v>19.079999999999998</v>
      </c>
    </row>
    <row r="320" spans="1:4" x14ac:dyDescent="0.25">
      <c r="A320" s="5">
        <f t="shared" si="9"/>
        <v>1981</v>
      </c>
      <c r="B320" s="5">
        <f t="shared" si="10"/>
        <v>2</v>
      </c>
      <c r="C320" s="88">
        <v>29618</v>
      </c>
      <c r="D320">
        <v>15.93</v>
      </c>
    </row>
    <row r="321" spans="1:4" x14ac:dyDescent="0.25">
      <c r="A321" s="5">
        <f t="shared" si="9"/>
        <v>1981</v>
      </c>
      <c r="B321" s="5">
        <f t="shared" si="10"/>
        <v>3</v>
      </c>
      <c r="C321" s="88">
        <v>29646</v>
      </c>
      <c r="D321">
        <v>14.7</v>
      </c>
    </row>
    <row r="322" spans="1:4" x14ac:dyDescent="0.25">
      <c r="A322" s="5">
        <f t="shared" ref="A322:A385" si="11">YEAR(C322)</f>
        <v>1981</v>
      </c>
      <c r="B322" s="5">
        <f t="shared" ref="B322:B385" si="12">MONTH(C322)</f>
        <v>4</v>
      </c>
      <c r="C322" s="88">
        <v>29677</v>
      </c>
      <c r="D322">
        <v>15.72</v>
      </c>
    </row>
    <row r="323" spans="1:4" x14ac:dyDescent="0.25">
      <c r="A323" s="5">
        <f t="shared" si="11"/>
        <v>1981</v>
      </c>
      <c r="B323" s="5">
        <f t="shared" si="12"/>
        <v>5</v>
      </c>
      <c r="C323" s="88">
        <v>29707</v>
      </c>
      <c r="D323">
        <v>18.52</v>
      </c>
    </row>
    <row r="324" spans="1:4" x14ac:dyDescent="0.25">
      <c r="A324" s="5">
        <f t="shared" si="11"/>
        <v>1981</v>
      </c>
      <c r="B324" s="5">
        <f t="shared" si="12"/>
        <v>6</v>
      </c>
      <c r="C324" s="88">
        <v>29738</v>
      </c>
      <c r="D324">
        <v>19.100000000000001</v>
      </c>
    </row>
    <row r="325" spans="1:4" x14ac:dyDescent="0.25">
      <c r="A325" s="5">
        <f t="shared" si="11"/>
        <v>1981</v>
      </c>
      <c r="B325" s="5">
        <f t="shared" si="12"/>
        <v>7</v>
      </c>
      <c r="C325" s="88">
        <v>29768</v>
      </c>
      <c r="D325">
        <v>19.04</v>
      </c>
    </row>
    <row r="326" spans="1:4" x14ac:dyDescent="0.25">
      <c r="A326" s="5">
        <f t="shared" si="11"/>
        <v>1981</v>
      </c>
      <c r="B326" s="5">
        <f t="shared" si="12"/>
        <v>8</v>
      </c>
      <c r="C326" s="88">
        <v>29799</v>
      </c>
      <c r="D326">
        <v>17.82</v>
      </c>
    </row>
    <row r="327" spans="1:4" x14ac:dyDescent="0.25">
      <c r="A327" s="5">
        <f t="shared" si="11"/>
        <v>1981</v>
      </c>
      <c r="B327" s="5">
        <f t="shared" si="12"/>
        <v>9</v>
      </c>
      <c r="C327" s="88">
        <v>29830</v>
      </c>
      <c r="D327">
        <v>15.87</v>
      </c>
    </row>
    <row r="328" spans="1:4" x14ac:dyDescent="0.25">
      <c r="A328" s="5">
        <f t="shared" si="11"/>
        <v>1981</v>
      </c>
      <c r="B328" s="5">
        <f t="shared" si="12"/>
        <v>10</v>
      </c>
      <c r="C328" s="88">
        <v>29860</v>
      </c>
      <c r="D328">
        <v>15.08</v>
      </c>
    </row>
    <row r="329" spans="1:4" x14ac:dyDescent="0.25">
      <c r="A329" s="5">
        <f t="shared" si="11"/>
        <v>1981</v>
      </c>
      <c r="B329" s="5">
        <f t="shared" si="12"/>
        <v>11</v>
      </c>
      <c r="C329" s="88">
        <v>29891</v>
      </c>
      <c r="D329">
        <v>13.31</v>
      </c>
    </row>
    <row r="330" spans="1:4" x14ac:dyDescent="0.25">
      <c r="A330" s="5">
        <f t="shared" si="11"/>
        <v>1981</v>
      </c>
      <c r="B330" s="5">
        <f t="shared" si="12"/>
        <v>12</v>
      </c>
      <c r="C330" s="88">
        <v>29921</v>
      </c>
      <c r="D330">
        <v>12.37</v>
      </c>
    </row>
    <row r="331" spans="1:4" x14ac:dyDescent="0.25">
      <c r="A331" s="5">
        <f t="shared" si="11"/>
        <v>1982</v>
      </c>
      <c r="B331" s="5">
        <f t="shared" si="12"/>
        <v>1</v>
      </c>
      <c r="C331" s="88">
        <v>29952</v>
      </c>
      <c r="D331">
        <v>13.22</v>
      </c>
    </row>
    <row r="332" spans="1:4" x14ac:dyDescent="0.25">
      <c r="A332" s="5">
        <f t="shared" si="11"/>
        <v>1982</v>
      </c>
      <c r="B332" s="5">
        <f t="shared" si="12"/>
        <v>2</v>
      </c>
      <c r="C332" s="88">
        <v>29983</v>
      </c>
      <c r="D332">
        <v>14.78</v>
      </c>
    </row>
    <row r="333" spans="1:4" x14ac:dyDescent="0.25">
      <c r="A333" s="5">
        <f t="shared" si="11"/>
        <v>1982</v>
      </c>
      <c r="B333" s="5">
        <f t="shared" si="12"/>
        <v>3</v>
      </c>
      <c r="C333" s="88">
        <v>30011</v>
      </c>
      <c r="D333">
        <v>14.68</v>
      </c>
    </row>
    <row r="334" spans="1:4" x14ac:dyDescent="0.25">
      <c r="A334" s="5">
        <f t="shared" si="11"/>
        <v>1982</v>
      </c>
      <c r="B334" s="5">
        <f t="shared" si="12"/>
        <v>4</v>
      </c>
      <c r="C334" s="88">
        <v>30042</v>
      </c>
      <c r="D334">
        <v>14.94</v>
      </c>
    </row>
    <row r="335" spans="1:4" x14ac:dyDescent="0.25">
      <c r="A335" s="5">
        <f t="shared" si="11"/>
        <v>1982</v>
      </c>
      <c r="B335" s="5">
        <f t="shared" si="12"/>
        <v>5</v>
      </c>
      <c r="C335" s="88">
        <v>30072</v>
      </c>
      <c r="D335">
        <v>14.45</v>
      </c>
    </row>
    <row r="336" spans="1:4" x14ac:dyDescent="0.25">
      <c r="A336" s="5">
        <f t="shared" si="11"/>
        <v>1982</v>
      </c>
      <c r="B336" s="5">
        <f t="shared" si="12"/>
        <v>6</v>
      </c>
      <c r="C336" s="88">
        <v>30103</v>
      </c>
      <c r="D336">
        <v>14.15</v>
      </c>
    </row>
    <row r="337" spans="1:4" x14ac:dyDescent="0.25">
      <c r="A337" s="5">
        <f t="shared" si="11"/>
        <v>1982</v>
      </c>
      <c r="B337" s="5">
        <f t="shared" si="12"/>
        <v>7</v>
      </c>
      <c r="C337" s="88">
        <v>30133</v>
      </c>
      <c r="D337">
        <v>12.59</v>
      </c>
    </row>
    <row r="338" spans="1:4" x14ac:dyDescent="0.25">
      <c r="A338" s="5">
        <f t="shared" si="11"/>
        <v>1982</v>
      </c>
      <c r="B338" s="5">
        <f t="shared" si="12"/>
        <v>8</v>
      </c>
      <c r="C338" s="88">
        <v>30164</v>
      </c>
      <c r="D338">
        <v>10.119999999999999</v>
      </c>
    </row>
    <row r="339" spans="1:4" x14ac:dyDescent="0.25">
      <c r="A339" s="5">
        <f t="shared" si="11"/>
        <v>1982</v>
      </c>
      <c r="B339" s="5">
        <f t="shared" si="12"/>
        <v>9</v>
      </c>
      <c r="C339" s="88">
        <v>30195</v>
      </c>
      <c r="D339">
        <v>10.31</v>
      </c>
    </row>
    <row r="340" spans="1:4" x14ac:dyDescent="0.25">
      <c r="A340" s="5">
        <f t="shared" si="11"/>
        <v>1982</v>
      </c>
      <c r="B340" s="5">
        <f t="shared" si="12"/>
        <v>10</v>
      </c>
      <c r="C340" s="88">
        <v>30225</v>
      </c>
      <c r="D340">
        <v>9.7100000000000009</v>
      </c>
    </row>
    <row r="341" spans="1:4" x14ac:dyDescent="0.25">
      <c r="A341" s="5">
        <f t="shared" si="11"/>
        <v>1982</v>
      </c>
      <c r="B341" s="5">
        <f t="shared" si="12"/>
        <v>11</v>
      </c>
      <c r="C341" s="88">
        <v>30256</v>
      </c>
      <c r="D341">
        <v>9.1999999999999993</v>
      </c>
    </row>
    <row r="342" spans="1:4" x14ac:dyDescent="0.25">
      <c r="A342" s="5">
        <f t="shared" si="11"/>
        <v>1982</v>
      </c>
      <c r="B342" s="5">
        <f t="shared" si="12"/>
        <v>12</v>
      </c>
      <c r="C342" s="88">
        <v>30286</v>
      </c>
      <c r="D342">
        <v>8.9499999999999993</v>
      </c>
    </row>
    <row r="343" spans="1:4" x14ac:dyDescent="0.25">
      <c r="A343" s="5">
        <f t="shared" si="11"/>
        <v>1983</v>
      </c>
      <c r="B343" s="5">
        <f t="shared" si="12"/>
        <v>1</v>
      </c>
      <c r="C343" s="88">
        <v>30317</v>
      </c>
      <c r="D343">
        <v>8.68</v>
      </c>
    </row>
    <row r="344" spans="1:4" x14ac:dyDescent="0.25">
      <c r="A344" s="5">
        <f t="shared" si="11"/>
        <v>1983</v>
      </c>
      <c r="B344" s="5">
        <f t="shared" si="12"/>
        <v>2</v>
      </c>
      <c r="C344" s="88">
        <v>30348</v>
      </c>
      <c r="D344">
        <v>8.51</v>
      </c>
    </row>
    <row r="345" spans="1:4" x14ac:dyDescent="0.25">
      <c r="A345" s="5">
        <f t="shared" si="11"/>
        <v>1983</v>
      </c>
      <c r="B345" s="5">
        <f t="shared" si="12"/>
        <v>3</v>
      </c>
      <c r="C345" s="88">
        <v>30376</v>
      </c>
      <c r="D345">
        <v>8.77</v>
      </c>
    </row>
    <row r="346" spans="1:4" x14ac:dyDescent="0.25">
      <c r="A346" s="5">
        <f t="shared" si="11"/>
        <v>1983</v>
      </c>
      <c r="B346" s="5">
        <f t="shared" si="12"/>
        <v>4</v>
      </c>
      <c r="C346" s="88">
        <v>30407</v>
      </c>
      <c r="D346">
        <v>8.8000000000000007</v>
      </c>
    </row>
    <row r="347" spans="1:4" x14ac:dyDescent="0.25">
      <c r="A347" s="5">
        <f t="shared" si="11"/>
        <v>1983</v>
      </c>
      <c r="B347" s="5">
        <f t="shared" si="12"/>
        <v>5</v>
      </c>
      <c r="C347" s="88">
        <v>30437</v>
      </c>
      <c r="D347">
        <v>8.6300000000000008</v>
      </c>
    </row>
    <row r="348" spans="1:4" x14ac:dyDescent="0.25">
      <c r="A348" s="5">
        <f t="shared" si="11"/>
        <v>1983</v>
      </c>
      <c r="B348" s="5">
        <f t="shared" si="12"/>
        <v>6</v>
      </c>
      <c r="C348" s="88">
        <v>30468</v>
      </c>
      <c r="D348">
        <v>8.98</v>
      </c>
    </row>
    <row r="349" spans="1:4" x14ac:dyDescent="0.25">
      <c r="A349" s="5">
        <f t="shared" si="11"/>
        <v>1983</v>
      </c>
      <c r="B349" s="5">
        <f t="shared" si="12"/>
        <v>7</v>
      </c>
      <c r="C349" s="88">
        <v>30498</v>
      </c>
      <c r="D349">
        <v>9.3699999999999992</v>
      </c>
    </row>
    <row r="350" spans="1:4" x14ac:dyDescent="0.25">
      <c r="A350" s="5">
        <f t="shared" si="11"/>
        <v>1983</v>
      </c>
      <c r="B350" s="5">
        <f t="shared" si="12"/>
        <v>8</v>
      </c>
      <c r="C350" s="88">
        <v>30529</v>
      </c>
      <c r="D350">
        <v>9.56</v>
      </c>
    </row>
    <row r="351" spans="1:4" x14ac:dyDescent="0.25">
      <c r="A351" s="5">
        <f t="shared" si="11"/>
        <v>1983</v>
      </c>
      <c r="B351" s="5">
        <f t="shared" si="12"/>
        <v>9</v>
      </c>
      <c r="C351" s="88">
        <v>30560</v>
      </c>
      <c r="D351">
        <v>9.4499999999999993</v>
      </c>
    </row>
    <row r="352" spans="1:4" x14ac:dyDescent="0.25">
      <c r="A352" s="5">
        <f t="shared" si="11"/>
        <v>1983</v>
      </c>
      <c r="B352" s="5">
        <f t="shared" si="12"/>
        <v>10</v>
      </c>
      <c r="C352" s="88">
        <v>30590</v>
      </c>
      <c r="D352">
        <v>9.48</v>
      </c>
    </row>
    <row r="353" spans="1:4" x14ac:dyDescent="0.25">
      <c r="A353" s="5">
        <f t="shared" si="11"/>
        <v>1983</v>
      </c>
      <c r="B353" s="5">
        <f t="shared" si="12"/>
        <v>11</v>
      </c>
      <c r="C353" s="88">
        <v>30621</v>
      </c>
      <c r="D353">
        <v>9.34</v>
      </c>
    </row>
    <row r="354" spans="1:4" x14ac:dyDescent="0.25">
      <c r="A354" s="5">
        <f t="shared" si="11"/>
        <v>1983</v>
      </c>
      <c r="B354" s="5">
        <f t="shared" si="12"/>
        <v>12</v>
      </c>
      <c r="C354" s="88">
        <v>30651</v>
      </c>
      <c r="D354">
        <v>9.4700000000000006</v>
      </c>
    </row>
    <row r="355" spans="1:4" x14ac:dyDescent="0.25">
      <c r="A355" s="5">
        <f t="shared" si="11"/>
        <v>1984</v>
      </c>
      <c r="B355" s="5">
        <f t="shared" si="12"/>
        <v>1</v>
      </c>
      <c r="C355" s="88">
        <v>30682</v>
      </c>
      <c r="D355">
        <v>9.56</v>
      </c>
    </row>
    <row r="356" spans="1:4" x14ac:dyDescent="0.25">
      <c r="A356" s="5">
        <f t="shared" si="11"/>
        <v>1984</v>
      </c>
      <c r="B356" s="5">
        <f t="shared" si="12"/>
        <v>2</v>
      </c>
      <c r="C356" s="88">
        <v>30713</v>
      </c>
      <c r="D356">
        <v>9.59</v>
      </c>
    </row>
    <row r="357" spans="1:4" x14ac:dyDescent="0.25">
      <c r="A357" s="5">
        <f t="shared" si="11"/>
        <v>1984</v>
      </c>
      <c r="B357" s="5">
        <f t="shared" si="12"/>
        <v>3</v>
      </c>
      <c r="C357" s="88">
        <v>30742</v>
      </c>
      <c r="D357">
        <v>9.91</v>
      </c>
    </row>
    <row r="358" spans="1:4" x14ac:dyDescent="0.25">
      <c r="A358" s="5">
        <f t="shared" si="11"/>
        <v>1984</v>
      </c>
      <c r="B358" s="5">
        <f t="shared" si="12"/>
        <v>4</v>
      </c>
      <c r="C358" s="88">
        <v>30773</v>
      </c>
      <c r="D358">
        <v>10.29</v>
      </c>
    </row>
    <row r="359" spans="1:4" x14ac:dyDescent="0.25">
      <c r="A359" s="5">
        <f t="shared" si="11"/>
        <v>1984</v>
      </c>
      <c r="B359" s="5">
        <f t="shared" si="12"/>
        <v>5</v>
      </c>
      <c r="C359" s="88">
        <v>30803</v>
      </c>
      <c r="D359">
        <v>10.32</v>
      </c>
    </row>
    <row r="360" spans="1:4" x14ac:dyDescent="0.25">
      <c r="A360" s="5">
        <f t="shared" si="11"/>
        <v>1984</v>
      </c>
      <c r="B360" s="5">
        <f t="shared" si="12"/>
        <v>6</v>
      </c>
      <c r="C360" s="88">
        <v>30834</v>
      </c>
      <c r="D360">
        <v>11.06</v>
      </c>
    </row>
    <row r="361" spans="1:4" x14ac:dyDescent="0.25">
      <c r="A361" s="5">
        <f t="shared" si="11"/>
        <v>1984</v>
      </c>
      <c r="B361" s="5">
        <f t="shared" si="12"/>
        <v>7</v>
      </c>
      <c r="C361" s="88">
        <v>30864</v>
      </c>
      <c r="D361">
        <v>11.23</v>
      </c>
    </row>
    <row r="362" spans="1:4" x14ac:dyDescent="0.25">
      <c r="A362" s="5">
        <f t="shared" si="11"/>
        <v>1984</v>
      </c>
      <c r="B362" s="5">
        <f t="shared" si="12"/>
        <v>8</v>
      </c>
      <c r="C362" s="88">
        <v>30895</v>
      </c>
      <c r="D362">
        <v>11.64</v>
      </c>
    </row>
    <row r="363" spans="1:4" x14ac:dyDescent="0.25">
      <c r="A363" s="5">
        <f t="shared" si="11"/>
        <v>1984</v>
      </c>
      <c r="B363" s="5">
        <f t="shared" si="12"/>
        <v>9</v>
      </c>
      <c r="C363" s="88">
        <v>30926</v>
      </c>
      <c r="D363">
        <v>11.3</v>
      </c>
    </row>
    <row r="364" spans="1:4" x14ac:dyDescent="0.25">
      <c r="A364" s="5">
        <f t="shared" si="11"/>
        <v>1984</v>
      </c>
      <c r="B364" s="5">
        <f t="shared" si="12"/>
        <v>10</v>
      </c>
      <c r="C364" s="88">
        <v>30956</v>
      </c>
      <c r="D364">
        <v>9.99</v>
      </c>
    </row>
    <row r="365" spans="1:4" x14ac:dyDescent="0.25">
      <c r="A365" s="5">
        <f t="shared" si="11"/>
        <v>1984</v>
      </c>
      <c r="B365" s="5">
        <f t="shared" si="12"/>
        <v>11</v>
      </c>
      <c r="C365" s="88">
        <v>30987</v>
      </c>
      <c r="D365">
        <v>9.43</v>
      </c>
    </row>
    <row r="366" spans="1:4" x14ac:dyDescent="0.25">
      <c r="A366" s="5">
        <f t="shared" si="11"/>
        <v>1984</v>
      </c>
      <c r="B366" s="5">
        <f t="shared" si="12"/>
        <v>12</v>
      </c>
      <c r="C366" s="88">
        <v>31017</v>
      </c>
      <c r="D366">
        <v>8.3800000000000008</v>
      </c>
    </row>
    <row r="367" spans="1:4" x14ac:dyDescent="0.25">
      <c r="A367" s="5">
        <f t="shared" si="11"/>
        <v>1985</v>
      </c>
      <c r="B367" s="5">
        <f t="shared" si="12"/>
        <v>1</v>
      </c>
      <c r="C367" s="88">
        <v>31048</v>
      </c>
      <c r="D367">
        <v>8.35</v>
      </c>
    </row>
    <row r="368" spans="1:4" x14ac:dyDescent="0.25">
      <c r="A368" s="5">
        <f t="shared" si="11"/>
        <v>1985</v>
      </c>
      <c r="B368" s="5">
        <f t="shared" si="12"/>
        <v>2</v>
      </c>
      <c r="C368" s="88">
        <v>31079</v>
      </c>
      <c r="D368">
        <v>8.5</v>
      </c>
    </row>
    <row r="369" spans="1:4" x14ac:dyDescent="0.25">
      <c r="A369" s="5">
        <f t="shared" si="11"/>
        <v>1985</v>
      </c>
      <c r="B369" s="5">
        <f t="shared" si="12"/>
        <v>3</v>
      </c>
      <c r="C369" s="88">
        <v>31107</v>
      </c>
      <c r="D369">
        <v>8.58</v>
      </c>
    </row>
    <row r="370" spans="1:4" x14ac:dyDescent="0.25">
      <c r="A370" s="5">
        <f t="shared" si="11"/>
        <v>1985</v>
      </c>
      <c r="B370" s="5">
        <f t="shared" si="12"/>
        <v>4</v>
      </c>
      <c r="C370" s="88">
        <v>31138</v>
      </c>
      <c r="D370">
        <v>8.27</v>
      </c>
    </row>
    <row r="371" spans="1:4" x14ac:dyDescent="0.25">
      <c r="A371" s="5">
        <f t="shared" si="11"/>
        <v>1985</v>
      </c>
      <c r="B371" s="5">
        <f t="shared" si="12"/>
        <v>5</v>
      </c>
      <c r="C371" s="88">
        <v>31168</v>
      </c>
      <c r="D371">
        <v>7.97</v>
      </c>
    </row>
    <row r="372" spans="1:4" x14ac:dyDescent="0.25">
      <c r="A372" s="5">
        <f t="shared" si="11"/>
        <v>1985</v>
      </c>
      <c r="B372" s="5">
        <f t="shared" si="12"/>
        <v>6</v>
      </c>
      <c r="C372" s="88">
        <v>31199</v>
      </c>
      <c r="D372">
        <v>7.53</v>
      </c>
    </row>
    <row r="373" spans="1:4" x14ac:dyDescent="0.25">
      <c r="A373" s="5">
        <f t="shared" si="11"/>
        <v>1985</v>
      </c>
      <c r="B373" s="5">
        <f t="shared" si="12"/>
        <v>7</v>
      </c>
      <c r="C373" s="88">
        <v>31229</v>
      </c>
      <c r="D373">
        <v>7.88</v>
      </c>
    </row>
    <row r="374" spans="1:4" x14ac:dyDescent="0.25">
      <c r="A374" s="5">
        <f t="shared" si="11"/>
        <v>1985</v>
      </c>
      <c r="B374" s="5">
        <f t="shared" si="12"/>
        <v>8</v>
      </c>
      <c r="C374" s="88">
        <v>31260</v>
      </c>
      <c r="D374">
        <v>7.9</v>
      </c>
    </row>
    <row r="375" spans="1:4" x14ac:dyDescent="0.25">
      <c r="A375" s="5">
        <f t="shared" si="11"/>
        <v>1985</v>
      </c>
      <c r="B375" s="5">
        <f t="shared" si="12"/>
        <v>9</v>
      </c>
      <c r="C375" s="88">
        <v>31291</v>
      </c>
      <c r="D375">
        <v>7.92</v>
      </c>
    </row>
    <row r="376" spans="1:4" x14ac:dyDescent="0.25">
      <c r="A376" s="5">
        <f t="shared" si="11"/>
        <v>1985</v>
      </c>
      <c r="B376" s="5">
        <f t="shared" si="12"/>
        <v>10</v>
      </c>
      <c r="C376" s="88">
        <v>31321</v>
      </c>
      <c r="D376">
        <v>7.99</v>
      </c>
    </row>
    <row r="377" spans="1:4" x14ac:dyDescent="0.25">
      <c r="A377" s="5">
        <f t="shared" si="11"/>
        <v>1985</v>
      </c>
      <c r="B377" s="5">
        <f t="shared" si="12"/>
        <v>11</v>
      </c>
      <c r="C377" s="88">
        <v>31352</v>
      </c>
      <c r="D377">
        <v>8.0500000000000007</v>
      </c>
    </row>
    <row r="378" spans="1:4" x14ac:dyDescent="0.25">
      <c r="A378" s="5">
        <f t="shared" si="11"/>
        <v>1985</v>
      </c>
      <c r="B378" s="5">
        <f t="shared" si="12"/>
        <v>12</v>
      </c>
      <c r="C378" s="88">
        <v>31382</v>
      </c>
      <c r="D378">
        <v>8.27</v>
      </c>
    </row>
    <row r="379" spans="1:4" x14ac:dyDescent="0.25">
      <c r="A379" s="5">
        <f t="shared" si="11"/>
        <v>1986</v>
      </c>
      <c r="B379" s="5">
        <f t="shared" si="12"/>
        <v>1</v>
      </c>
      <c r="C379" s="88">
        <v>31413</v>
      </c>
      <c r="D379">
        <v>8.14</v>
      </c>
    </row>
    <row r="380" spans="1:4" x14ac:dyDescent="0.25">
      <c r="A380" s="5">
        <f t="shared" si="11"/>
        <v>1986</v>
      </c>
      <c r="B380" s="5">
        <f t="shared" si="12"/>
        <v>2</v>
      </c>
      <c r="C380" s="88">
        <v>31444</v>
      </c>
      <c r="D380">
        <v>7.86</v>
      </c>
    </row>
    <row r="381" spans="1:4" x14ac:dyDescent="0.25">
      <c r="A381" s="5">
        <f t="shared" si="11"/>
        <v>1986</v>
      </c>
      <c r="B381" s="5">
        <f t="shared" si="12"/>
        <v>3</v>
      </c>
      <c r="C381" s="88">
        <v>31472</v>
      </c>
      <c r="D381">
        <v>7.48</v>
      </c>
    </row>
    <row r="382" spans="1:4" x14ac:dyDescent="0.25">
      <c r="A382" s="5">
        <f t="shared" si="11"/>
        <v>1986</v>
      </c>
      <c r="B382" s="5">
        <f t="shared" si="12"/>
        <v>4</v>
      </c>
      <c r="C382" s="88">
        <v>31503</v>
      </c>
      <c r="D382">
        <v>6.99</v>
      </c>
    </row>
    <row r="383" spans="1:4" x14ac:dyDescent="0.25">
      <c r="A383" s="5">
        <f t="shared" si="11"/>
        <v>1986</v>
      </c>
      <c r="B383" s="5">
        <f t="shared" si="12"/>
        <v>5</v>
      </c>
      <c r="C383" s="88">
        <v>31533</v>
      </c>
      <c r="D383">
        <v>6.85</v>
      </c>
    </row>
    <row r="384" spans="1:4" x14ac:dyDescent="0.25">
      <c r="A384" s="5">
        <f t="shared" si="11"/>
        <v>1986</v>
      </c>
      <c r="B384" s="5">
        <f t="shared" si="12"/>
        <v>6</v>
      </c>
      <c r="C384" s="88">
        <v>31564</v>
      </c>
      <c r="D384">
        <v>6.92</v>
      </c>
    </row>
    <row r="385" spans="1:4" x14ac:dyDescent="0.25">
      <c r="A385" s="5">
        <f t="shared" si="11"/>
        <v>1986</v>
      </c>
      <c r="B385" s="5">
        <f t="shared" si="12"/>
        <v>7</v>
      </c>
      <c r="C385" s="88">
        <v>31594</v>
      </c>
      <c r="D385">
        <v>6.56</v>
      </c>
    </row>
    <row r="386" spans="1:4" x14ac:dyDescent="0.25">
      <c r="A386" s="5">
        <f t="shared" ref="A386:A449" si="13">YEAR(C386)</f>
        <v>1986</v>
      </c>
      <c r="B386" s="5">
        <f t="shared" ref="B386:B449" si="14">MONTH(C386)</f>
        <v>8</v>
      </c>
      <c r="C386" s="88">
        <v>31625</v>
      </c>
      <c r="D386">
        <v>6.17</v>
      </c>
    </row>
    <row r="387" spans="1:4" x14ac:dyDescent="0.25">
      <c r="A387" s="5">
        <f t="shared" si="13"/>
        <v>1986</v>
      </c>
      <c r="B387" s="5">
        <f t="shared" si="14"/>
        <v>9</v>
      </c>
      <c r="C387" s="88">
        <v>31656</v>
      </c>
      <c r="D387">
        <v>5.89</v>
      </c>
    </row>
    <row r="388" spans="1:4" x14ac:dyDescent="0.25">
      <c r="A388" s="5">
        <f t="shared" si="13"/>
        <v>1986</v>
      </c>
      <c r="B388" s="5">
        <f t="shared" si="14"/>
        <v>10</v>
      </c>
      <c r="C388" s="88">
        <v>31686</v>
      </c>
      <c r="D388">
        <v>5.85</v>
      </c>
    </row>
    <row r="389" spans="1:4" x14ac:dyDescent="0.25">
      <c r="A389" s="5">
        <f t="shared" si="13"/>
        <v>1986</v>
      </c>
      <c r="B389" s="5">
        <f t="shared" si="14"/>
        <v>11</v>
      </c>
      <c r="C389" s="88">
        <v>31717</v>
      </c>
      <c r="D389">
        <v>6.04</v>
      </c>
    </row>
    <row r="390" spans="1:4" x14ac:dyDescent="0.25">
      <c r="A390" s="5">
        <f t="shared" si="13"/>
        <v>1986</v>
      </c>
      <c r="B390" s="5">
        <f t="shared" si="14"/>
        <v>12</v>
      </c>
      <c r="C390" s="88">
        <v>31747</v>
      </c>
      <c r="D390">
        <v>6.91</v>
      </c>
    </row>
    <row r="391" spans="1:4" x14ac:dyDescent="0.25">
      <c r="A391" s="5">
        <f t="shared" si="13"/>
        <v>1987</v>
      </c>
      <c r="B391" s="5">
        <f t="shared" si="14"/>
        <v>1</v>
      </c>
      <c r="C391" s="88">
        <v>31778</v>
      </c>
      <c r="D391">
        <v>6.43</v>
      </c>
    </row>
    <row r="392" spans="1:4" x14ac:dyDescent="0.25">
      <c r="A392" s="5">
        <f t="shared" si="13"/>
        <v>1987</v>
      </c>
      <c r="B392" s="5">
        <f t="shared" si="14"/>
        <v>2</v>
      </c>
      <c r="C392" s="88">
        <v>31809</v>
      </c>
      <c r="D392">
        <v>6.1</v>
      </c>
    </row>
    <row r="393" spans="1:4" x14ac:dyDescent="0.25">
      <c r="A393" s="5">
        <f t="shared" si="13"/>
        <v>1987</v>
      </c>
      <c r="B393" s="5">
        <f t="shared" si="14"/>
        <v>3</v>
      </c>
      <c r="C393" s="88">
        <v>31837</v>
      </c>
      <c r="D393">
        <v>6.13</v>
      </c>
    </row>
    <row r="394" spans="1:4" x14ac:dyDescent="0.25">
      <c r="A394" s="5">
        <f t="shared" si="13"/>
        <v>1987</v>
      </c>
      <c r="B394" s="5">
        <f t="shared" si="14"/>
        <v>4</v>
      </c>
      <c r="C394" s="88">
        <v>31868</v>
      </c>
      <c r="D394">
        <v>6.37</v>
      </c>
    </row>
    <row r="395" spans="1:4" x14ac:dyDescent="0.25">
      <c r="A395" s="5">
        <f t="shared" si="13"/>
        <v>1987</v>
      </c>
      <c r="B395" s="5">
        <f t="shared" si="14"/>
        <v>5</v>
      </c>
      <c r="C395" s="88">
        <v>31898</v>
      </c>
      <c r="D395">
        <v>6.85</v>
      </c>
    </row>
    <row r="396" spans="1:4" x14ac:dyDescent="0.25">
      <c r="A396" s="5">
        <f t="shared" si="13"/>
        <v>1987</v>
      </c>
      <c r="B396" s="5">
        <f t="shared" si="14"/>
        <v>6</v>
      </c>
      <c r="C396" s="88">
        <v>31929</v>
      </c>
      <c r="D396">
        <v>6.73</v>
      </c>
    </row>
    <row r="397" spans="1:4" x14ac:dyDescent="0.25">
      <c r="A397" s="5">
        <f t="shared" si="13"/>
        <v>1987</v>
      </c>
      <c r="B397" s="5">
        <f t="shared" si="14"/>
        <v>7</v>
      </c>
      <c r="C397" s="88">
        <v>31959</v>
      </c>
      <c r="D397">
        <v>6.58</v>
      </c>
    </row>
    <row r="398" spans="1:4" x14ac:dyDescent="0.25">
      <c r="A398" s="5">
        <f t="shared" si="13"/>
        <v>1987</v>
      </c>
      <c r="B398" s="5">
        <f t="shared" si="14"/>
        <v>8</v>
      </c>
      <c r="C398" s="88">
        <v>31990</v>
      </c>
      <c r="D398">
        <v>6.73</v>
      </c>
    </row>
    <row r="399" spans="1:4" x14ac:dyDescent="0.25">
      <c r="A399" s="5">
        <f t="shared" si="13"/>
        <v>1987</v>
      </c>
      <c r="B399" s="5">
        <f t="shared" si="14"/>
        <v>9</v>
      </c>
      <c r="C399" s="88">
        <v>32021</v>
      </c>
      <c r="D399">
        <v>7.22</v>
      </c>
    </row>
    <row r="400" spans="1:4" x14ac:dyDescent="0.25">
      <c r="A400" s="5">
        <f t="shared" si="13"/>
        <v>1987</v>
      </c>
      <c r="B400" s="5">
        <f t="shared" si="14"/>
        <v>10</v>
      </c>
      <c r="C400" s="88">
        <v>32051</v>
      </c>
      <c r="D400">
        <v>7.29</v>
      </c>
    </row>
    <row r="401" spans="1:4" x14ac:dyDescent="0.25">
      <c r="A401" s="5">
        <f t="shared" si="13"/>
        <v>1987</v>
      </c>
      <c r="B401" s="5">
        <f t="shared" si="14"/>
        <v>11</v>
      </c>
      <c r="C401" s="88">
        <v>32082</v>
      </c>
      <c r="D401">
        <v>6.69</v>
      </c>
    </row>
    <row r="402" spans="1:4" x14ac:dyDescent="0.25">
      <c r="A402" s="5">
        <f t="shared" si="13"/>
        <v>1987</v>
      </c>
      <c r="B402" s="5">
        <f t="shared" si="14"/>
        <v>12</v>
      </c>
      <c r="C402" s="88">
        <v>32112</v>
      </c>
      <c r="D402">
        <v>6.77</v>
      </c>
    </row>
    <row r="403" spans="1:4" x14ac:dyDescent="0.25">
      <c r="A403" s="5">
        <f t="shared" si="13"/>
        <v>1988</v>
      </c>
      <c r="B403" s="5">
        <f t="shared" si="14"/>
        <v>1</v>
      </c>
      <c r="C403" s="88">
        <v>32143</v>
      </c>
      <c r="D403">
        <v>6.83</v>
      </c>
    </row>
    <row r="404" spans="1:4" x14ac:dyDescent="0.25">
      <c r="A404" s="5">
        <f t="shared" si="13"/>
        <v>1988</v>
      </c>
      <c r="B404" s="5">
        <f t="shared" si="14"/>
        <v>2</v>
      </c>
      <c r="C404" s="88">
        <v>32174</v>
      </c>
      <c r="D404">
        <v>6.58</v>
      </c>
    </row>
    <row r="405" spans="1:4" x14ac:dyDescent="0.25">
      <c r="A405" s="5">
        <f t="shared" si="13"/>
        <v>1988</v>
      </c>
      <c r="B405" s="5">
        <f t="shared" si="14"/>
        <v>3</v>
      </c>
      <c r="C405" s="88">
        <v>32203</v>
      </c>
      <c r="D405">
        <v>6.58</v>
      </c>
    </row>
    <row r="406" spans="1:4" x14ac:dyDescent="0.25">
      <c r="A406" s="5">
        <f t="shared" si="13"/>
        <v>1988</v>
      </c>
      <c r="B406" s="5">
        <f t="shared" si="14"/>
        <v>4</v>
      </c>
      <c r="C406" s="88">
        <v>32234</v>
      </c>
      <c r="D406">
        <v>6.87</v>
      </c>
    </row>
    <row r="407" spans="1:4" x14ac:dyDescent="0.25">
      <c r="A407" s="5">
        <f t="shared" si="13"/>
        <v>1988</v>
      </c>
      <c r="B407" s="5">
        <f t="shared" si="14"/>
        <v>5</v>
      </c>
      <c r="C407" s="88">
        <v>32264</v>
      </c>
      <c r="D407">
        <v>7.09</v>
      </c>
    </row>
    <row r="408" spans="1:4" x14ac:dyDescent="0.25">
      <c r="A408" s="5">
        <f t="shared" si="13"/>
        <v>1988</v>
      </c>
      <c r="B408" s="5">
        <f t="shared" si="14"/>
        <v>6</v>
      </c>
      <c r="C408" s="88">
        <v>32295</v>
      </c>
      <c r="D408">
        <v>7.51</v>
      </c>
    </row>
    <row r="409" spans="1:4" x14ac:dyDescent="0.25">
      <c r="A409" s="5">
        <f t="shared" si="13"/>
        <v>1988</v>
      </c>
      <c r="B409" s="5">
        <f t="shared" si="14"/>
        <v>7</v>
      </c>
      <c r="C409" s="88">
        <v>32325</v>
      </c>
      <c r="D409">
        <v>7.75</v>
      </c>
    </row>
    <row r="410" spans="1:4" x14ac:dyDescent="0.25">
      <c r="A410" s="5">
        <f t="shared" si="13"/>
        <v>1988</v>
      </c>
      <c r="B410" s="5">
        <f t="shared" si="14"/>
        <v>8</v>
      </c>
      <c r="C410" s="88">
        <v>32356</v>
      </c>
      <c r="D410">
        <v>8.01</v>
      </c>
    </row>
    <row r="411" spans="1:4" x14ac:dyDescent="0.25">
      <c r="A411" s="5">
        <f t="shared" si="13"/>
        <v>1988</v>
      </c>
      <c r="B411" s="5">
        <f t="shared" si="14"/>
        <v>9</v>
      </c>
      <c r="C411" s="88">
        <v>32387</v>
      </c>
      <c r="D411">
        <v>8.19</v>
      </c>
    </row>
    <row r="412" spans="1:4" x14ac:dyDescent="0.25">
      <c r="A412" s="5">
        <f t="shared" si="13"/>
        <v>1988</v>
      </c>
      <c r="B412" s="5">
        <f t="shared" si="14"/>
        <v>10</v>
      </c>
      <c r="C412" s="88">
        <v>32417</v>
      </c>
      <c r="D412">
        <v>8.3000000000000007</v>
      </c>
    </row>
    <row r="413" spans="1:4" x14ac:dyDescent="0.25">
      <c r="A413" s="5">
        <f t="shared" si="13"/>
        <v>1988</v>
      </c>
      <c r="B413" s="5">
        <f t="shared" si="14"/>
        <v>11</v>
      </c>
      <c r="C413" s="88">
        <v>32448</v>
      </c>
      <c r="D413">
        <v>8.35</v>
      </c>
    </row>
    <row r="414" spans="1:4" x14ac:dyDescent="0.25">
      <c r="A414" s="5">
        <f t="shared" si="13"/>
        <v>1988</v>
      </c>
      <c r="B414" s="5">
        <f t="shared" si="14"/>
        <v>12</v>
      </c>
      <c r="C414" s="88">
        <v>32478</v>
      </c>
      <c r="D414">
        <v>8.76</v>
      </c>
    </row>
    <row r="415" spans="1:4" x14ac:dyDescent="0.25">
      <c r="A415" s="5">
        <f t="shared" si="13"/>
        <v>1989</v>
      </c>
      <c r="B415" s="5">
        <f t="shared" si="14"/>
        <v>1</v>
      </c>
      <c r="C415" s="88">
        <v>32509</v>
      </c>
      <c r="D415">
        <v>9.1199999999999992</v>
      </c>
    </row>
    <row r="416" spans="1:4" x14ac:dyDescent="0.25">
      <c r="A416" s="5">
        <f t="shared" si="13"/>
        <v>1989</v>
      </c>
      <c r="B416" s="5">
        <f t="shared" si="14"/>
        <v>2</v>
      </c>
      <c r="C416" s="88">
        <v>32540</v>
      </c>
      <c r="D416">
        <v>9.36</v>
      </c>
    </row>
    <row r="417" spans="1:4" x14ac:dyDescent="0.25">
      <c r="A417" s="5">
        <f t="shared" si="13"/>
        <v>1989</v>
      </c>
      <c r="B417" s="5">
        <f t="shared" si="14"/>
        <v>3</v>
      </c>
      <c r="C417" s="88">
        <v>32568</v>
      </c>
      <c r="D417">
        <v>9.85</v>
      </c>
    </row>
    <row r="418" spans="1:4" x14ac:dyDescent="0.25">
      <c r="A418" s="5">
        <f t="shared" si="13"/>
        <v>1989</v>
      </c>
      <c r="B418" s="5">
        <f t="shared" si="14"/>
        <v>4</v>
      </c>
      <c r="C418" s="88">
        <v>32599</v>
      </c>
      <c r="D418">
        <v>9.84</v>
      </c>
    </row>
    <row r="419" spans="1:4" x14ac:dyDescent="0.25">
      <c r="A419" s="5">
        <f t="shared" si="13"/>
        <v>1989</v>
      </c>
      <c r="B419" s="5">
        <f t="shared" si="14"/>
        <v>5</v>
      </c>
      <c r="C419" s="88">
        <v>32629</v>
      </c>
      <c r="D419">
        <v>9.81</v>
      </c>
    </row>
    <row r="420" spans="1:4" x14ac:dyDescent="0.25">
      <c r="A420" s="5">
        <f t="shared" si="13"/>
        <v>1989</v>
      </c>
      <c r="B420" s="5">
        <f t="shared" si="14"/>
        <v>6</v>
      </c>
      <c r="C420" s="88">
        <v>32660</v>
      </c>
      <c r="D420">
        <v>9.5299999999999994</v>
      </c>
    </row>
    <row r="421" spans="1:4" x14ac:dyDescent="0.25">
      <c r="A421" s="5">
        <f t="shared" si="13"/>
        <v>1989</v>
      </c>
      <c r="B421" s="5">
        <f t="shared" si="14"/>
        <v>7</v>
      </c>
      <c r="C421" s="88">
        <v>32690</v>
      </c>
      <c r="D421">
        <v>9.24</v>
      </c>
    </row>
    <row r="422" spans="1:4" x14ac:dyDescent="0.25">
      <c r="A422" s="5">
        <f t="shared" si="13"/>
        <v>1989</v>
      </c>
      <c r="B422" s="5">
        <f t="shared" si="14"/>
        <v>8</v>
      </c>
      <c r="C422" s="88">
        <v>32721</v>
      </c>
      <c r="D422">
        <v>8.99</v>
      </c>
    </row>
    <row r="423" spans="1:4" x14ac:dyDescent="0.25">
      <c r="A423" s="5">
        <f t="shared" si="13"/>
        <v>1989</v>
      </c>
      <c r="B423" s="5">
        <f t="shared" si="14"/>
        <v>9</v>
      </c>
      <c r="C423" s="88">
        <v>32752</v>
      </c>
      <c r="D423">
        <v>9.02</v>
      </c>
    </row>
    <row r="424" spans="1:4" x14ac:dyDescent="0.25">
      <c r="A424" s="5">
        <f t="shared" si="13"/>
        <v>1989</v>
      </c>
      <c r="B424" s="5">
        <f t="shared" si="14"/>
        <v>10</v>
      </c>
      <c r="C424" s="88">
        <v>32782</v>
      </c>
      <c r="D424">
        <v>8.84</v>
      </c>
    </row>
    <row r="425" spans="1:4" x14ac:dyDescent="0.25">
      <c r="A425" s="5">
        <f t="shared" si="13"/>
        <v>1989</v>
      </c>
      <c r="B425" s="5">
        <f t="shared" si="14"/>
        <v>11</v>
      </c>
      <c r="C425" s="88">
        <v>32813</v>
      </c>
      <c r="D425">
        <v>8.5500000000000007</v>
      </c>
    </row>
    <row r="426" spans="1:4" x14ac:dyDescent="0.25">
      <c r="A426" s="5">
        <f t="shared" si="13"/>
        <v>1989</v>
      </c>
      <c r="B426" s="5">
        <f t="shared" si="14"/>
        <v>12</v>
      </c>
      <c r="C426" s="88">
        <v>32843</v>
      </c>
      <c r="D426">
        <v>8.4499999999999993</v>
      </c>
    </row>
    <row r="427" spans="1:4" x14ac:dyDescent="0.25">
      <c r="A427" s="5">
        <f t="shared" si="13"/>
        <v>1990</v>
      </c>
      <c r="B427" s="5">
        <f t="shared" si="14"/>
        <v>1</v>
      </c>
      <c r="C427" s="88">
        <v>32874</v>
      </c>
      <c r="D427">
        <v>8.23</v>
      </c>
    </row>
    <row r="428" spans="1:4" x14ac:dyDescent="0.25">
      <c r="A428" s="5">
        <f t="shared" si="13"/>
        <v>1990</v>
      </c>
      <c r="B428" s="5">
        <f t="shared" si="14"/>
        <v>2</v>
      </c>
      <c r="C428" s="88">
        <v>32905</v>
      </c>
      <c r="D428">
        <v>8.24</v>
      </c>
    </row>
    <row r="429" spans="1:4" x14ac:dyDescent="0.25">
      <c r="A429" s="5">
        <f t="shared" si="13"/>
        <v>1990</v>
      </c>
      <c r="B429" s="5">
        <f t="shared" si="14"/>
        <v>3</v>
      </c>
      <c r="C429" s="88">
        <v>32933</v>
      </c>
      <c r="D429">
        <v>8.2799999999999994</v>
      </c>
    </row>
    <row r="430" spans="1:4" x14ac:dyDescent="0.25">
      <c r="A430" s="5">
        <f t="shared" si="13"/>
        <v>1990</v>
      </c>
      <c r="B430" s="5">
        <f t="shared" si="14"/>
        <v>4</v>
      </c>
      <c r="C430" s="88">
        <v>32964</v>
      </c>
      <c r="D430">
        <v>8.26</v>
      </c>
    </row>
    <row r="431" spans="1:4" x14ac:dyDescent="0.25">
      <c r="A431" s="5">
        <f t="shared" si="13"/>
        <v>1990</v>
      </c>
      <c r="B431" s="5">
        <f t="shared" si="14"/>
        <v>5</v>
      </c>
      <c r="C431" s="88">
        <v>32994</v>
      </c>
      <c r="D431">
        <v>8.18</v>
      </c>
    </row>
    <row r="432" spans="1:4" x14ac:dyDescent="0.25">
      <c r="A432" s="5">
        <f t="shared" si="13"/>
        <v>1990</v>
      </c>
      <c r="B432" s="5">
        <f t="shared" si="14"/>
        <v>6</v>
      </c>
      <c r="C432" s="88">
        <v>33025</v>
      </c>
      <c r="D432">
        <v>8.2899999999999991</v>
      </c>
    </row>
    <row r="433" spans="1:4" x14ac:dyDescent="0.25">
      <c r="A433" s="5">
        <f t="shared" si="13"/>
        <v>1990</v>
      </c>
      <c r="B433" s="5">
        <f t="shared" si="14"/>
        <v>7</v>
      </c>
      <c r="C433" s="88">
        <v>33055</v>
      </c>
      <c r="D433">
        <v>8.15</v>
      </c>
    </row>
    <row r="434" spans="1:4" x14ac:dyDescent="0.25">
      <c r="A434" s="5">
        <f t="shared" si="13"/>
        <v>1990</v>
      </c>
      <c r="B434" s="5">
        <f t="shared" si="14"/>
        <v>8</v>
      </c>
      <c r="C434" s="88">
        <v>33086</v>
      </c>
      <c r="D434">
        <v>8.1300000000000008</v>
      </c>
    </row>
    <row r="435" spans="1:4" x14ac:dyDescent="0.25">
      <c r="A435" s="5">
        <f t="shared" si="13"/>
        <v>1990</v>
      </c>
      <c r="B435" s="5">
        <f t="shared" si="14"/>
        <v>9</v>
      </c>
      <c r="C435" s="88">
        <v>33117</v>
      </c>
      <c r="D435">
        <v>8.1999999999999993</v>
      </c>
    </row>
    <row r="436" spans="1:4" x14ac:dyDescent="0.25">
      <c r="A436" s="5">
        <f t="shared" si="13"/>
        <v>1990</v>
      </c>
      <c r="B436" s="5">
        <f t="shared" si="14"/>
        <v>10</v>
      </c>
      <c r="C436" s="88">
        <v>33147</v>
      </c>
      <c r="D436">
        <v>8.11</v>
      </c>
    </row>
    <row r="437" spans="1:4" x14ac:dyDescent="0.25">
      <c r="A437" s="5">
        <f t="shared" si="13"/>
        <v>1990</v>
      </c>
      <c r="B437" s="5">
        <f t="shared" si="14"/>
        <v>11</v>
      </c>
      <c r="C437" s="88">
        <v>33178</v>
      </c>
      <c r="D437">
        <v>7.81</v>
      </c>
    </row>
    <row r="438" spans="1:4" x14ac:dyDescent="0.25">
      <c r="A438" s="5">
        <f t="shared" si="13"/>
        <v>1990</v>
      </c>
      <c r="B438" s="5">
        <f t="shared" si="14"/>
        <v>12</v>
      </c>
      <c r="C438" s="88">
        <v>33208</v>
      </c>
      <c r="D438">
        <v>7.31</v>
      </c>
    </row>
    <row r="439" spans="1:4" x14ac:dyDescent="0.25">
      <c r="A439" s="5">
        <f t="shared" si="13"/>
        <v>1991</v>
      </c>
      <c r="B439" s="5">
        <f t="shared" si="14"/>
        <v>1</v>
      </c>
      <c r="C439" s="88">
        <v>33239</v>
      </c>
      <c r="D439">
        <v>6.91</v>
      </c>
    </row>
    <row r="440" spans="1:4" x14ac:dyDescent="0.25">
      <c r="A440" s="5">
        <f t="shared" si="13"/>
        <v>1991</v>
      </c>
      <c r="B440" s="5">
        <f t="shared" si="14"/>
        <v>2</v>
      </c>
      <c r="C440" s="88">
        <v>33270</v>
      </c>
      <c r="D440">
        <v>6.25</v>
      </c>
    </row>
    <row r="441" spans="1:4" x14ac:dyDescent="0.25">
      <c r="A441" s="5">
        <f t="shared" si="13"/>
        <v>1991</v>
      </c>
      <c r="B441" s="5">
        <f t="shared" si="14"/>
        <v>3</v>
      </c>
      <c r="C441" s="88">
        <v>33298</v>
      </c>
      <c r="D441">
        <v>6.12</v>
      </c>
    </row>
    <row r="442" spans="1:4" x14ac:dyDescent="0.25">
      <c r="A442" s="5">
        <f t="shared" si="13"/>
        <v>1991</v>
      </c>
      <c r="B442" s="5">
        <f t="shared" si="14"/>
        <v>4</v>
      </c>
      <c r="C442" s="88">
        <v>33329</v>
      </c>
      <c r="D442">
        <v>5.91</v>
      </c>
    </row>
    <row r="443" spans="1:4" x14ac:dyDescent="0.25">
      <c r="A443" s="5">
        <f t="shared" si="13"/>
        <v>1991</v>
      </c>
      <c r="B443" s="5">
        <f t="shared" si="14"/>
        <v>5</v>
      </c>
      <c r="C443" s="88">
        <v>33359</v>
      </c>
      <c r="D443">
        <v>5.78</v>
      </c>
    </row>
    <row r="444" spans="1:4" x14ac:dyDescent="0.25">
      <c r="A444" s="5">
        <f t="shared" si="13"/>
        <v>1991</v>
      </c>
      <c r="B444" s="5">
        <f t="shared" si="14"/>
        <v>6</v>
      </c>
      <c r="C444" s="88">
        <v>33390</v>
      </c>
      <c r="D444">
        <v>5.9</v>
      </c>
    </row>
    <row r="445" spans="1:4" x14ac:dyDescent="0.25">
      <c r="A445" s="5">
        <f t="shared" si="13"/>
        <v>1991</v>
      </c>
      <c r="B445" s="5">
        <f t="shared" si="14"/>
        <v>7</v>
      </c>
      <c r="C445" s="88">
        <v>33420</v>
      </c>
      <c r="D445">
        <v>5.82</v>
      </c>
    </row>
    <row r="446" spans="1:4" x14ac:dyDescent="0.25">
      <c r="A446" s="5">
        <f t="shared" si="13"/>
        <v>1991</v>
      </c>
      <c r="B446" s="5">
        <f t="shared" si="14"/>
        <v>8</v>
      </c>
      <c r="C446" s="88">
        <v>33451</v>
      </c>
      <c r="D446">
        <v>5.66</v>
      </c>
    </row>
    <row r="447" spans="1:4" x14ac:dyDescent="0.25">
      <c r="A447" s="5">
        <f t="shared" si="13"/>
        <v>1991</v>
      </c>
      <c r="B447" s="5">
        <f t="shared" si="14"/>
        <v>9</v>
      </c>
      <c r="C447" s="88">
        <v>33482</v>
      </c>
      <c r="D447">
        <v>5.45</v>
      </c>
    </row>
    <row r="448" spans="1:4" x14ac:dyDescent="0.25">
      <c r="A448" s="5">
        <f t="shared" si="13"/>
        <v>1991</v>
      </c>
      <c r="B448" s="5">
        <f t="shared" si="14"/>
        <v>10</v>
      </c>
      <c r="C448" s="88">
        <v>33512</v>
      </c>
      <c r="D448">
        <v>5.21</v>
      </c>
    </row>
    <row r="449" spans="1:4" x14ac:dyDescent="0.25">
      <c r="A449" s="5">
        <f t="shared" si="13"/>
        <v>1991</v>
      </c>
      <c r="B449" s="5">
        <f t="shared" si="14"/>
        <v>11</v>
      </c>
      <c r="C449" s="88">
        <v>33543</v>
      </c>
      <c r="D449">
        <v>4.8099999999999996</v>
      </c>
    </row>
    <row r="450" spans="1:4" x14ac:dyDescent="0.25">
      <c r="A450" s="5">
        <f t="shared" ref="A450:A513" si="15">YEAR(C450)</f>
        <v>1991</v>
      </c>
      <c r="B450" s="5">
        <f t="shared" ref="B450:B513" si="16">MONTH(C450)</f>
        <v>12</v>
      </c>
      <c r="C450" s="88">
        <v>33573</v>
      </c>
      <c r="D450">
        <v>4.43</v>
      </c>
    </row>
    <row r="451" spans="1:4" x14ac:dyDescent="0.25">
      <c r="A451" s="5">
        <f t="shared" si="15"/>
        <v>1992</v>
      </c>
      <c r="B451" s="5">
        <f t="shared" si="16"/>
        <v>1</v>
      </c>
      <c r="C451" s="88">
        <v>33604</v>
      </c>
      <c r="D451">
        <v>4.03</v>
      </c>
    </row>
    <row r="452" spans="1:4" x14ac:dyDescent="0.25">
      <c r="A452" s="5">
        <f t="shared" si="15"/>
        <v>1992</v>
      </c>
      <c r="B452" s="5">
        <f t="shared" si="16"/>
        <v>2</v>
      </c>
      <c r="C452" s="88">
        <v>33635</v>
      </c>
      <c r="D452">
        <v>4.0599999999999996</v>
      </c>
    </row>
    <row r="453" spans="1:4" x14ac:dyDescent="0.25">
      <c r="A453" s="5">
        <f t="shared" si="15"/>
        <v>1992</v>
      </c>
      <c r="B453" s="5">
        <f t="shared" si="16"/>
        <v>3</v>
      </c>
      <c r="C453" s="88">
        <v>33664</v>
      </c>
      <c r="D453">
        <v>3.98</v>
      </c>
    </row>
    <row r="454" spans="1:4" x14ac:dyDescent="0.25">
      <c r="A454" s="5">
        <f t="shared" si="15"/>
        <v>1992</v>
      </c>
      <c r="B454" s="5">
        <f t="shared" si="16"/>
        <v>4</v>
      </c>
      <c r="C454" s="88">
        <v>33695</v>
      </c>
      <c r="D454">
        <v>3.73</v>
      </c>
    </row>
    <row r="455" spans="1:4" x14ac:dyDescent="0.25">
      <c r="A455" s="5">
        <f t="shared" si="15"/>
        <v>1992</v>
      </c>
      <c r="B455" s="5">
        <f t="shared" si="16"/>
        <v>5</v>
      </c>
      <c r="C455" s="88">
        <v>33725</v>
      </c>
      <c r="D455">
        <v>3.82</v>
      </c>
    </row>
    <row r="456" spans="1:4" x14ac:dyDescent="0.25">
      <c r="A456" s="5">
        <f t="shared" si="15"/>
        <v>1992</v>
      </c>
      <c r="B456" s="5">
        <f t="shared" si="16"/>
        <v>6</v>
      </c>
      <c r="C456" s="88">
        <v>33756</v>
      </c>
      <c r="D456">
        <v>3.76</v>
      </c>
    </row>
    <row r="457" spans="1:4" x14ac:dyDescent="0.25">
      <c r="A457" s="5">
        <f t="shared" si="15"/>
        <v>1992</v>
      </c>
      <c r="B457" s="5">
        <f t="shared" si="16"/>
        <v>7</v>
      </c>
      <c r="C457" s="88">
        <v>33786</v>
      </c>
      <c r="D457">
        <v>3.25</v>
      </c>
    </row>
    <row r="458" spans="1:4" x14ac:dyDescent="0.25">
      <c r="A458" s="5">
        <f t="shared" si="15"/>
        <v>1992</v>
      </c>
      <c r="B458" s="5">
        <f t="shared" si="16"/>
        <v>8</v>
      </c>
      <c r="C458" s="88">
        <v>33817</v>
      </c>
      <c r="D458">
        <v>3.3</v>
      </c>
    </row>
    <row r="459" spans="1:4" x14ac:dyDescent="0.25">
      <c r="A459" s="5">
        <f t="shared" si="15"/>
        <v>1992</v>
      </c>
      <c r="B459" s="5">
        <f t="shared" si="16"/>
        <v>9</v>
      </c>
      <c r="C459" s="88">
        <v>33848</v>
      </c>
      <c r="D459">
        <v>3.22</v>
      </c>
    </row>
    <row r="460" spans="1:4" x14ac:dyDescent="0.25">
      <c r="A460" s="5">
        <f t="shared" si="15"/>
        <v>1992</v>
      </c>
      <c r="B460" s="5">
        <f t="shared" si="16"/>
        <v>10</v>
      </c>
      <c r="C460" s="88">
        <v>33878</v>
      </c>
      <c r="D460">
        <v>3.1</v>
      </c>
    </row>
    <row r="461" spans="1:4" x14ac:dyDescent="0.25">
      <c r="A461" s="5">
        <f t="shared" si="15"/>
        <v>1992</v>
      </c>
      <c r="B461" s="5">
        <f t="shared" si="16"/>
        <v>11</v>
      </c>
      <c r="C461" s="88">
        <v>33909</v>
      </c>
      <c r="D461">
        <v>3.09</v>
      </c>
    </row>
    <row r="462" spans="1:4" x14ac:dyDescent="0.25">
      <c r="A462" s="5">
        <f t="shared" si="15"/>
        <v>1992</v>
      </c>
      <c r="B462" s="5">
        <f t="shared" si="16"/>
        <v>12</v>
      </c>
      <c r="C462" s="88">
        <v>33939</v>
      </c>
      <c r="D462">
        <v>2.92</v>
      </c>
    </row>
    <row r="463" spans="1:4" x14ac:dyDescent="0.25">
      <c r="A463" s="5">
        <f t="shared" si="15"/>
        <v>1993</v>
      </c>
      <c r="B463" s="5">
        <f t="shared" si="16"/>
        <v>1</v>
      </c>
      <c r="C463" s="88">
        <v>33970</v>
      </c>
      <c r="D463">
        <v>3.02</v>
      </c>
    </row>
    <row r="464" spans="1:4" x14ac:dyDescent="0.25">
      <c r="A464" s="5">
        <f t="shared" si="15"/>
        <v>1993</v>
      </c>
      <c r="B464" s="5">
        <f t="shared" si="16"/>
        <v>2</v>
      </c>
      <c r="C464" s="88">
        <v>34001</v>
      </c>
      <c r="D464">
        <v>3.03</v>
      </c>
    </row>
    <row r="465" spans="1:4" x14ac:dyDescent="0.25">
      <c r="A465" s="5">
        <f t="shared" si="15"/>
        <v>1993</v>
      </c>
      <c r="B465" s="5">
        <f t="shared" si="16"/>
        <v>3</v>
      </c>
      <c r="C465" s="88">
        <v>34029</v>
      </c>
      <c r="D465">
        <v>3.07</v>
      </c>
    </row>
    <row r="466" spans="1:4" x14ac:dyDescent="0.25">
      <c r="A466" s="5">
        <f t="shared" si="15"/>
        <v>1993</v>
      </c>
      <c r="B466" s="5">
        <f t="shared" si="16"/>
        <v>4</v>
      </c>
      <c r="C466" s="88">
        <v>34060</v>
      </c>
      <c r="D466">
        <v>2.96</v>
      </c>
    </row>
    <row r="467" spans="1:4" x14ac:dyDescent="0.25">
      <c r="A467" s="5">
        <f t="shared" si="15"/>
        <v>1993</v>
      </c>
      <c r="B467" s="5">
        <f t="shared" si="16"/>
        <v>5</v>
      </c>
      <c r="C467" s="88">
        <v>34090</v>
      </c>
      <c r="D467">
        <v>3</v>
      </c>
    </row>
    <row r="468" spans="1:4" x14ac:dyDescent="0.25">
      <c r="A468" s="5">
        <f t="shared" si="15"/>
        <v>1993</v>
      </c>
      <c r="B468" s="5">
        <f t="shared" si="16"/>
        <v>6</v>
      </c>
      <c r="C468" s="88">
        <v>34121</v>
      </c>
      <c r="D468">
        <v>3.04</v>
      </c>
    </row>
    <row r="469" spans="1:4" x14ac:dyDescent="0.25">
      <c r="A469" s="5">
        <f t="shared" si="15"/>
        <v>1993</v>
      </c>
      <c r="B469" s="5">
        <f t="shared" si="16"/>
        <v>7</v>
      </c>
      <c r="C469" s="88">
        <v>34151</v>
      </c>
      <c r="D469">
        <v>3.06</v>
      </c>
    </row>
    <row r="470" spans="1:4" x14ac:dyDescent="0.25">
      <c r="A470" s="5">
        <f t="shared" si="15"/>
        <v>1993</v>
      </c>
      <c r="B470" s="5">
        <f t="shared" si="16"/>
        <v>8</v>
      </c>
      <c r="C470" s="88">
        <v>34182</v>
      </c>
      <c r="D470">
        <v>3.03</v>
      </c>
    </row>
    <row r="471" spans="1:4" x14ac:dyDescent="0.25">
      <c r="A471" s="5">
        <f t="shared" si="15"/>
        <v>1993</v>
      </c>
      <c r="B471" s="5">
        <f t="shared" si="16"/>
        <v>9</v>
      </c>
      <c r="C471" s="88">
        <v>34213</v>
      </c>
      <c r="D471">
        <v>3.09</v>
      </c>
    </row>
    <row r="472" spans="1:4" x14ac:dyDescent="0.25">
      <c r="A472" s="5">
        <f t="shared" si="15"/>
        <v>1993</v>
      </c>
      <c r="B472" s="5">
        <f t="shared" si="16"/>
        <v>10</v>
      </c>
      <c r="C472" s="88">
        <v>34243</v>
      </c>
      <c r="D472">
        <v>2.99</v>
      </c>
    </row>
    <row r="473" spans="1:4" x14ac:dyDescent="0.25">
      <c r="A473" s="5">
        <f t="shared" si="15"/>
        <v>1993</v>
      </c>
      <c r="B473" s="5">
        <f t="shared" si="16"/>
        <v>11</v>
      </c>
      <c r="C473" s="88">
        <v>34274</v>
      </c>
      <c r="D473">
        <v>3.02</v>
      </c>
    </row>
    <row r="474" spans="1:4" x14ac:dyDescent="0.25">
      <c r="A474" s="5">
        <f t="shared" si="15"/>
        <v>1993</v>
      </c>
      <c r="B474" s="5">
        <f t="shared" si="16"/>
        <v>12</v>
      </c>
      <c r="C474" s="88">
        <v>34304</v>
      </c>
      <c r="D474">
        <v>2.96</v>
      </c>
    </row>
    <row r="475" spans="1:4" x14ac:dyDescent="0.25">
      <c r="A475" s="5">
        <f t="shared" si="15"/>
        <v>1994</v>
      </c>
      <c r="B475" s="5">
        <f t="shared" si="16"/>
        <v>1</v>
      </c>
      <c r="C475" s="88">
        <v>34335</v>
      </c>
      <c r="D475">
        <v>3.05</v>
      </c>
    </row>
    <row r="476" spans="1:4" x14ac:dyDescent="0.25">
      <c r="A476" s="5">
        <f t="shared" si="15"/>
        <v>1994</v>
      </c>
      <c r="B476" s="5">
        <f t="shared" si="16"/>
        <v>2</v>
      </c>
      <c r="C476" s="88">
        <v>34366</v>
      </c>
      <c r="D476">
        <v>3.25</v>
      </c>
    </row>
    <row r="477" spans="1:4" x14ac:dyDescent="0.25">
      <c r="A477" s="5">
        <f t="shared" si="15"/>
        <v>1994</v>
      </c>
      <c r="B477" s="5">
        <f t="shared" si="16"/>
        <v>3</v>
      </c>
      <c r="C477" s="88">
        <v>34394</v>
      </c>
      <c r="D477">
        <v>3.34</v>
      </c>
    </row>
    <row r="478" spans="1:4" x14ac:dyDescent="0.25">
      <c r="A478" s="5">
        <f t="shared" si="15"/>
        <v>1994</v>
      </c>
      <c r="B478" s="5">
        <f t="shared" si="16"/>
        <v>4</v>
      </c>
      <c r="C478" s="88">
        <v>34425</v>
      </c>
      <c r="D478">
        <v>3.56</v>
      </c>
    </row>
    <row r="479" spans="1:4" x14ac:dyDescent="0.25">
      <c r="A479" s="5">
        <f t="shared" si="15"/>
        <v>1994</v>
      </c>
      <c r="B479" s="5">
        <f t="shared" si="16"/>
        <v>5</v>
      </c>
      <c r="C479" s="88">
        <v>34455</v>
      </c>
      <c r="D479">
        <v>4.01</v>
      </c>
    </row>
    <row r="480" spans="1:4" x14ac:dyDescent="0.25">
      <c r="A480" s="5">
        <f t="shared" si="15"/>
        <v>1994</v>
      </c>
      <c r="B480" s="5">
        <f t="shared" si="16"/>
        <v>6</v>
      </c>
      <c r="C480" s="88">
        <v>34486</v>
      </c>
      <c r="D480">
        <v>4.25</v>
      </c>
    </row>
    <row r="481" spans="1:4" x14ac:dyDescent="0.25">
      <c r="A481" s="5">
        <f t="shared" si="15"/>
        <v>1994</v>
      </c>
      <c r="B481" s="5">
        <f t="shared" si="16"/>
        <v>7</v>
      </c>
      <c r="C481" s="88">
        <v>34516</v>
      </c>
      <c r="D481">
        <v>4.26</v>
      </c>
    </row>
    <row r="482" spans="1:4" x14ac:dyDescent="0.25">
      <c r="A482" s="5">
        <f t="shared" si="15"/>
        <v>1994</v>
      </c>
      <c r="B482" s="5">
        <f t="shared" si="16"/>
        <v>8</v>
      </c>
      <c r="C482" s="88">
        <v>34547</v>
      </c>
      <c r="D482">
        <v>4.47</v>
      </c>
    </row>
    <row r="483" spans="1:4" x14ac:dyDescent="0.25">
      <c r="A483" s="5">
        <f t="shared" si="15"/>
        <v>1994</v>
      </c>
      <c r="B483" s="5">
        <f t="shared" si="16"/>
        <v>9</v>
      </c>
      <c r="C483" s="88">
        <v>34578</v>
      </c>
      <c r="D483">
        <v>4.7300000000000004</v>
      </c>
    </row>
    <row r="484" spans="1:4" x14ac:dyDescent="0.25">
      <c r="A484" s="5">
        <f t="shared" si="15"/>
        <v>1994</v>
      </c>
      <c r="B484" s="5">
        <f t="shared" si="16"/>
        <v>10</v>
      </c>
      <c r="C484" s="88">
        <v>34608</v>
      </c>
      <c r="D484">
        <v>4.76</v>
      </c>
    </row>
    <row r="485" spans="1:4" x14ac:dyDescent="0.25">
      <c r="A485" s="5">
        <f t="shared" si="15"/>
        <v>1994</v>
      </c>
      <c r="B485" s="5">
        <f t="shared" si="16"/>
        <v>11</v>
      </c>
      <c r="C485" s="88">
        <v>34639</v>
      </c>
      <c r="D485">
        <v>5.29</v>
      </c>
    </row>
    <row r="486" spans="1:4" x14ac:dyDescent="0.25">
      <c r="A486" s="5">
        <f t="shared" si="15"/>
        <v>1994</v>
      </c>
      <c r="B486" s="5">
        <f t="shared" si="16"/>
        <v>12</v>
      </c>
      <c r="C486" s="88">
        <v>34669</v>
      </c>
      <c r="D486">
        <v>5.45</v>
      </c>
    </row>
    <row r="487" spans="1:4" x14ac:dyDescent="0.25">
      <c r="A487" s="5">
        <f t="shared" si="15"/>
        <v>1995</v>
      </c>
      <c r="B487" s="5">
        <f t="shared" si="16"/>
        <v>1</v>
      </c>
      <c r="C487" s="88">
        <v>34700</v>
      </c>
      <c r="D487">
        <v>5.53</v>
      </c>
    </row>
    <row r="488" spans="1:4" x14ac:dyDescent="0.25">
      <c r="A488" s="5">
        <f t="shared" si="15"/>
        <v>1995</v>
      </c>
      <c r="B488" s="5">
        <f t="shared" si="16"/>
        <v>2</v>
      </c>
      <c r="C488" s="88">
        <v>34731</v>
      </c>
      <c r="D488">
        <v>5.92</v>
      </c>
    </row>
    <row r="489" spans="1:4" x14ac:dyDescent="0.25">
      <c r="A489" s="5">
        <f t="shared" si="15"/>
        <v>1995</v>
      </c>
      <c r="B489" s="5">
        <f t="shared" si="16"/>
        <v>3</v>
      </c>
      <c r="C489" s="88">
        <v>34759</v>
      </c>
      <c r="D489">
        <v>5.98</v>
      </c>
    </row>
    <row r="490" spans="1:4" x14ac:dyDescent="0.25">
      <c r="A490" s="5">
        <f t="shared" si="15"/>
        <v>1995</v>
      </c>
      <c r="B490" s="5">
        <f t="shared" si="16"/>
        <v>4</v>
      </c>
      <c r="C490" s="88">
        <v>34790</v>
      </c>
      <c r="D490">
        <v>6.05</v>
      </c>
    </row>
    <row r="491" spans="1:4" x14ac:dyDescent="0.25">
      <c r="A491" s="5">
        <f t="shared" si="15"/>
        <v>1995</v>
      </c>
      <c r="B491" s="5">
        <f t="shared" si="16"/>
        <v>5</v>
      </c>
      <c r="C491" s="88">
        <v>34820</v>
      </c>
      <c r="D491">
        <v>6.01</v>
      </c>
    </row>
    <row r="492" spans="1:4" x14ac:dyDescent="0.25">
      <c r="A492" s="5">
        <f t="shared" si="15"/>
        <v>1995</v>
      </c>
      <c r="B492" s="5">
        <f t="shared" si="16"/>
        <v>6</v>
      </c>
      <c r="C492" s="88">
        <v>34851</v>
      </c>
      <c r="D492">
        <v>6</v>
      </c>
    </row>
    <row r="493" spans="1:4" x14ac:dyDescent="0.25">
      <c r="A493" s="5">
        <f t="shared" si="15"/>
        <v>1995</v>
      </c>
      <c r="B493" s="5">
        <f t="shared" si="16"/>
        <v>7</v>
      </c>
      <c r="C493" s="88">
        <v>34881</v>
      </c>
      <c r="D493">
        <v>5.85</v>
      </c>
    </row>
    <row r="494" spans="1:4" x14ac:dyDescent="0.25">
      <c r="A494" s="5">
        <f t="shared" si="15"/>
        <v>1995</v>
      </c>
      <c r="B494" s="5">
        <f t="shared" si="16"/>
        <v>8</v>
      </c>
      <c r="C494" s="88">
        <v>34912</v>
      </c>
      <c r="D494">
        <v>5.74</v>
      </c>
    </row>
    <row r="495" spans="1:4" x14ac:dyDescent="0.25">
      <c r="A495" s="5">
        <f t="shared" si="15"/>
        <v>1995</v>
      </c>
      <c r="B495" s="5">
        <f t="shared" si="16"/>
        <v>9</v>
      </c>
      <c r="C495" s="88">
        <v>34943</v>
      </c>
      <c r="D495">
        <v>5.8</v>
      </c>
    </row>
    <row r="496" spans="1:4" x14ac:dyDescent="0.25">
      <c r="A496" s="5">
        <f t="shared" si="15"/>
        <v>1995</v>
      </c>
      <c r="B496" s="5">
        <f t="shared" si="16"/>
        <v>10</v>
      </c>
      <c r="C496" s="88">
        <v>34973</v>
      </c>
      <c r="D496">
        <v>5.76</v>
      </c>
    </row>
    <row r="497" spans="1:4" x14ac:dyDescent="0.25">
      <c r="A497" s="5">
        <f t="shared" si="15"/>
        <v>1995</v>
      </c>
      <c r="B497" s="5">
        <f t="shared" si="16"/>
        <v>11</v>
      </c>
      <c r="C497" s="88">
        <v>35004</v>
      </c>
      <c r="D497">
        <v>5.8</v>
      </c>
    </row>
    <row r="498" spans="1:4" x14ac:dyDescent="0.25">
      <c r="A498" s="5">
        <f t="shared" si="15"/>
        <v>1995</v>
      </c>
      <c r="B498" s="5">
        <f t="shared" si="16"/>
        <v>12</v>
      </c>
      <c r="C498" s="88">
        <v>35034</v>
      </c>
      <c r="D498">
        <v>5.6</v>
      </c>
    </row>
    <row r="499" spans="1:4" x14ac:dyDescent="0.25">
      <c r="A499" s="5">
        <f t="shared" si="15"/>
        <v>1996</v>
      </c>
      <c r="B499" s="5">
        <f t="shared" si="16"/>
        <v>1</v>
      </c>
      <c r="C499" s="88">
        <v>35065</v>
      </c>
      <c r="D499">
        <v>5.56</v>
      </c>
    </row>
    <row r="500" spans="1:4" x14ac:dyDescent="0.25">
      <c r="A500" s="5">
        <f t="shared" si="15"/>
        <v>1996</v>
      </c>
      <c r="B500" s="5">
        <f t="shared" si="16"/>
        <v>2</v>
      </c>
      <c r="C500" s="88">
        <v>35096</v>
      </c>
      <c r="D500">
        <v>5.22</v>
      </c>
    </row>
    <row r="501" spans="1:4" x14ac:dyDescent="0.25">
      <c r="A501" s="5">
        <f t="shared" si="15"/>
        <v>1996</v>
      </c>
      <c r="B501" s="5">
        <f t="shared" si="16"/>
        <v>3</v>
      </c>
      <c r="C501" s="88">
        <v>35125</v>
      </c>
      <c r="D501">
        <v>5.31</v>
      </c>
    </row>
    <row r="502" spans="1:4" x14ac:dyDescent="0.25">
      <c r="A502" s="5">
        <f t="shared" si="15"/>
        <v>1996</v>
      </c>
      <c r="B502" s="5">
        <f t="shared" si="16"/>
        <v>4</v>
      </c>
      <c r="C502" s="88">
        <v>35156</v>
      </c>
      <c r="D502">
        <v>5.22</v>
      </c>
    </row>
    <row r="503" spans="1:4" x14ac:dyDescent="0.25">
      <c r="A503" s="5">
        <f t="shared" si="15"/>
        <v>1996</v>
      </c>
      <c r="B503" s="5">
        <f t="shared" si="16"/>
        <v>5</v>
      </c>
      <c r="C503" s="88">
        <v>35186</v>
      </c>
      <c r="D503">
        <v>5.24</v>
      </c>
    </row>
    <row r="504" spans="1:4" x14ac:dyDescent="0.25">
      <c r="A504" s="5">
        <f t="shared" si="15"/>
        <v>1996</v>
      </c>
      <c r="B504" s="5">
        <f t="shared" si="16"/>
        <v>6</v>
      </c>
      <c r="C504" s="88">
        <v>35217</v>
      </c>
      <c r="D504">
        <v>5.27</v>
      </c>
    </row>
    <row r="505" spans="1:4" x14ac:dyDescent="0.25">
      <c r="A505" s="5">
        <f t="shared" si="15"/>
        <v>1996</v>
      </c>
      <c r="B505" s="5">
        <f t="shared" si="16"/>
        <v>7</v>
      </c>
      <c r="C505" s="88">
        <v>35247</v>
      </c>
      <c r="D505">
        <v>5.4</v>
      </c>
    </row>
    <row r="506" spans="1:4" x14ac:dyDescent="0.25">
      <c r="A506" s="5">
        <f t="shared" si="15"/>
        <v>1996</v>
      </c>
      <c r="B506" s="5">
        <f t="shared" si="16"/>
        <v>8</v>
      </c>
      <c r="C506" s="88">
        <v>35278</v>
      </c>
      <c r="D506">
        <v>5.22</v>
      </c>
    </row>
    <row r="507" spans="1:4" x14ac:dyDescent="0.25">
      <c r="A507" s="5">
        <f t="shared" si="15"/>
        <v>1996</v>
      </c>
      <c r="B507" s="5">
        <f t="shared" si="16"/>
        <v>9</v>
      </c>
      <c r="C507" s="88">
        <v>35309</v>
      </c>
      <c r="D507">
        <v>5.3</v>
      </c>
    </row>
    <row r="508" spans="1:4" x14ac:dyDescent="0.25">
      <c r="A508" s="5">
        <f t="shared" si="15"/>
        <v>1996</v>
      </c>
      <c r="B508" s="5">
        <f t="shared" si="16"/>
        <v>10</v>
      </c>
      <c r="C508" s="88">
        <v>35339</v>
      </c>
      <c r="D508">
        <v>5.24</v>
      </c>
    </row>
    <row r="509" spans="1:4" x14ac:dyDescent="0.25">
      <c r="A509" s="5">
        <f t="shared" si="15"/>
        <v>1996</v>
      </c>
      <c r="B509" s="5">
        <f t="shared" si="16"/>
        <v>11</v>
      </c>
      <c r="C509" s="88">
        <v>35370</v>
      </c>
      <c r="D509">
        <v>5.31</v>
      </c>
    </row>
    <row r="510" spans="1:4" x14ac:dyDescent="0.25">
      <c r="A510" s="5">
        <f t="shared" si="15"/>
        <v>1996</v>
      </c>
      <c r="B510" s="5">
        <f t="shared" si="16"/>
        <v>12</v>
      </c>
      <c r="C510" s="88">
        <v>35400</v>
      </c>
      <c r="D510">
        <v>5.29</v>
      </c>
    </row>
    <row r="511" spans="1:4" x14ac:dyDescent="0.25">
      <c r="A511" s="5">
        <f t="shared" si="15"/>
        <v>1997</v>
      </c>
      <c r="B511" s="5">
        <f t="shared" si="16"/>
        <v>1</v>
      </c>
      <c r="C511" s="88">
        <v>35431</v>
      </c>
      <c r="D511">
        <v>5.25</v>
      </c>
    </row>
    <row r="512" spans="1:4" x14ac:dyDescent="0.25">
      <c r="A512" s="5">
        <f t="shared" si="15"/>
        <v>1997</v>
      </c>
      <c r="B512" s="5">
        <f t="shared" si="16"/>
        <v>2</v>
      </c>
      <c r="C512" s="88">
        <v>35462</v>
      </c>
      <c r="D512">
        <v>5.19</v>
      </c>
    </row>
    <row r="513" spans="1:4" x14ac:dyDescent="0.25">
      <c r="A513" s="5">
        <f t="shared" si="15"/>
        <v>1997</v>
      </c>
      <c r="B513" s="5">
        <f t="shared" si="16"/>
        <v>3</v>
      </c>
      <c r="C513" s="88">
        <v>35490</v>
      </c>
      <c r="D513">
        <v>5.39</v>
      </c>
    </row>
    <row r="514" spans="1:4" x14ac:dyDescent="0.25">
      <c r="A514" s="5">
        <f t="shared" ref="A514:A577" si="17">YEAR(C514)</f>
        <v>1997</v>
      </c>
      <c r="B514" s="5">
        <f t="shared" ref="B514:B577" si="18">MONTH(C514)</f>
        <v>4</v>
      </c>
      <c r="C514" s="88">
        <v>35521</v>
      </c>
      <c r="D514">
        <v>5.51</v>
      </c>
    </row>
    <row r="515" spans="1:4" x14ac:dyDescent="0.25">
      <c r="A515" s="5">
        <f t="shared" si="17"/>
        <v>1997</v>
      </c>
      <c r="B515" s="5">
        <f t="shared" si="18"/>
        <v>5</v>
      </c>
      <c r="C515" s="88">
        <v>35551</v>
      </c>
      <c r="D515">
        <v>5.5</v>
      </c>
    </row>
    <row r="516" spans="1:4" x14ac:dyDescent="0.25">
      <c r="A516" s="5">
        <f t="shared" si="17"/>
        <v>1997</v>
      </c>
      <c r="B516" s="5">
        <f t="shared" si="18"/>
        <v>6</v>
      </c>
      <c r="C516" s="88">
        <v>35582</v>
      </c>
      <c r="D516">
        <v>5.56</v>
      </c>
    </row>
    <row r="517" spans="1:4" x14ac:dyDescent="0.25">
      <c r="A517" s="5">
        <f t="shared" si="17"/>
        <v>1997</v>
      </c>
      <c r="B517" s="5">
        <f t="shared" si="18"/>
        <v>7</v>
      </c>
      <c r="C517" s="88">
        <v>35612</v>
      </c>
      <c r="D517">
        <v>5.52</v>
      </c>
    </row>
    <row r="518" spans="1:4" x14ac:dyDescent="0.25">
      <c r="A518" s="5">
        <f t="shared" si="17"/>
        <v>1997</v>
      </c>
      <c r="B518" s="5">
        <f t="shared" si="18"/>
        <v>8</v>
      </c>
      <c r="C518" s="88">
        <v>35643</v>
      </c>
      <c r="D518">
        <v>5.54</v>
      </c>
    </row>
    <row r="519" spans="1:4" x14ac:dyDescent="0.25">
      <c r="A519" s="5">
        <f t="shared" si="17"/>
        <v>1997</v>
      </c>
      <c r="B519" s="5">
        <f t="shared" si="18"/>
        <v>9</v>
      </c>
      <c r="C519" s="88">
        <v>35674</v>
      </c>
      <c r="D519">
        <v>5.54</v>
      </c>
    </row>
    <row r="520" spans="1:4" x14ac:dyDescent="0.25">
      <c r="A520" s="5">
        <f t="shared" si="17"/>
        <v>1997</v>
      </c>
      <c r="B520" s="5">
        <f t="shared" si="18"/>
        <v>10</v>
      </c>
      <c r="C520" s="88">
        <v>35704</v>
      </c>
      <c r="D520">
        <v>5.5</v>
      </c>
    </row>
    <row r="521" spans="1:4" x14ac:dyDescent="0.25">
      <c r="A521" s="5">
        <f t="shared" si="17"/>
        <v>1997</v>
      </c>
      <c r="B521" s="5">
        <f t="shared" si="18"/>
        <v>11</v>
      </c>
      <c r="C521" s="88">
        <v>35735</v>
      </c>
      <c r="D521">
        <v>5.52</v>
      </c>
    </row>
    <row r="522" spans="1:4" x14ac:dyDescent="0.25">
      <c r="A522" s="5">
        <f t="shared" si="17"/>
        <v>1997</v>
      </c>
      <c r="B522" s="5">
        <f t="shared" si="18"/>
        <v>12</v>
      </c>
      <c r="C522" s="88">
        <v>35765</v>
      </c>
      <c r="D522">
        <v>5.5</v>
      </c>
    </row>
    <row r="523" spans="1:4" x14ac:dyDescent="0.25">
      <c r="A523" s="5">
        <f t="shared" si="17"/>
        <v>1998</v>
      </c>
      <c r="B523" s="5">
        <f t="shared" si="18"/>
        <v>1</v>
      </c>
      <c r="C523" s="88">
        <v>35796</v>
      </c>
      <c r="D523">
        <v>5.56</v>
      </c>
    </row>
    <row r="524" spans="1:4" x14ac:dyDescent="0.25">
      <c r="A524" s="5">
        <f t="shared" si="17"/>
        <v>1998</v>
      </c>
      <c r="B524" s="5">
        <f t="shared" si="18"/>
        <v>2</v>
      </c>
      <c r="C524" s="88">
        <v>35827</v>
      </c>
      <c r="D524">
        <v>5.51</v>
      </c>
    </row>
    <row r="525" spans="1:4" x14ac:dyDescent="0.25">
      <c r="A525" s="5">
        <f t="shared" si="17"/>
        <v>1998</v>
      </c>
      <c r="B525" s="5">
        <f t="shared" si="18"/>
        <v>3</v>
      </c>
      <c r="C525" s="88">
        <v>35855</v>
      </c>
      <c r="D525">
        <v>5.49</v>
      </c>
    </row>
    <row r="526" spans="1:4" x14ac:dyDescent="0.25">
      <c r="A526" s="5">
        <f t="shared" si="17"/>
        <v>1998</v>
      </c>
      <c r="B526" s="5">
        <f t="shared" si="18"/>
        <v>4</v>
      </c>
      <c r="C526" s="88">
        <v>35886</v>
      </c>
      <c r="D526">
        <v>5.45</v>
      </c>
    </row>
    <row r="527" spans="1:4" x14ac:dyDescent="0.25">
      <c r="A527" s="5">
        <f t="shared" si="17"/>
        <v>1998</v>
      </c>
      <c r="B527" s="5">
        <f t="shared" si="18"/>
        <v>5</v>
      </c>
      <c r="C527" s="88">
        <v>35916</v>
      </c>
      <c r="D527">
        <v>5.49</v>
      </c>
    </row>
    <row r="528" spans="1:4" x14ac:dyDescent="0.25">
      <c r="A528" s="5">
        <f t="shared" si="17"/>
        <v>1998</v>
      </c>
      <c r="B528" s="5">
        <f t="shared" si="18"/>
        <v>6</v>
      </c>
      <c r="C528" s="88">
        <v>35947</v>
      </c>
      <c r="D528">
        <v>5.56</v>
      </c>
    </row>
    <row r="529" spans="1:4" x14ac:dyDescent="0.25">
      <c r="A529" s="5">
        <f t="shared" si="17"/>
        <v>1998</v>
      </c>
      <c r="B529" s="5">
        <f t="shared" si="18"/>
        <v>7</v>
      </c>
      <c r="C529" s="88">
        <v>35977</v>
      </c>
      <c r="D529">
        <v>5.54</v>
      </c>
    </row>
    <row r="530" spans="1:4" x14ac:dyDescent="0.25">
      <c r="A530" s="5">
        <f t="shared" si="17"/>
        <v>1998</v>
      </c>
      <c r="B530" s="5">
        <f t="shared" si="18"/>
        <v>8</v>
      </c>
      <c r="C530" s="88">
        <v>36008</v>
      </c>
      <c r="D530">
        <v>5.55</v>
      </c>
    </row>
    <row r="531" spans="1:4" x14ac:dyDescent="0.25">
      <c r="A531" s="5">
        <f t="shared" si="17"/>
        <v>1998</v>
      </c>
      <c r="B531" s="5">
        <f t="shared" si="18"/>
        <v>9</v>
      </c>
      <c r="C531" s="88">
        <v>36039</v>
      </c>
      <c r="D531">
        <v>5.51</v>
      </c>
    </row>
    <row r="532" spans="1:4" x14ac:dyDescent="0.25">
      <c r="A532" s="5">
        <f t="shared" si="17"/>
        <v>1998</v>
      </c>
      <c r="B532" s="5">
        <f t="shared" si="18"/>
        <v>10</v>
      </c>
      <c r="C532" s="88">
        <v>36069</v>
      </c>
      <c r="D532">
        <v>5.07</v>
      </c>
    </row>
    <row r="533" spans="1:4" x14ac:dyDescent="0.25">
      <c r="A533" s="5">
        <f t="shared" si="17"/>
        <v>1998</v>
      </c>
      <c r="B533" s="5">
        <f t="shared" si="18"/>
        <v>11</v>
      </c>
      <c r="C533" s="88">
        <v>36100</v>
      </c>
      <c r="D533">
        <v>4.83</v>
      </c>
    </row>
    <row r="534" spans="1:4" x14ac:dyDescent="0.25">
      <c r="A534" s="5">
        <f t="shared" si="17"/>
        <v>1998</v>
      </c>
      <c r="B534" s="5">
        <f t="shared" si="18"/>
        <v>12</v>
      </c>
      <c r="C534" s="88">
        <v>36130</v>
      </c>
      <c r="D534">
        <v>4.68</v>
      </c>
    </row>
    <row r="535" spans="1:4" x14ac:dyDescent="0.25">
      <c r="A535" s="5">
        <f t="shared" si="17"/>
        <v>1999</v>
      </c>
      <c r="B535" s="5">
        <f t="shared" si="18"/>
        <v>1</v>
      </c>
      <c r="C535" s="88">
        <v>36161</v>
      </c>
      <c r="D535">
        <v>4.63</v>
      </c>
    </row>
    <row r="536" spans="1:4" x14ac:dyDescent="0.25">
      <c r="A536" s="5">
        <f t="shared" si="17"/>
        <v>1999</v>
      </c>
      <c r="B536" s="5">
        <f t="shared" si="18"/>
        <v>2</v>
      </c>
      <c r="C536" s="88">
        <v>36192</v>
      </c>
      <c r="D536">
        <v>4.76</v>
      </c>
    </row>
    <row r="537" spans="1:4" x14ac:dyDescent="0.25">
      <c r="A537" s="5">
        <f t="shared" si="17"/>
        <v>1999</v>
      </c>
      <c r="B537" s="5">
        <f t="shared" si="18"/>
        <v>3</v>
      </c>
      <c r="C537" s="88">
        <v>36220</v>
      </c>
      <c r="D537">
        <v>4.8099999999999996</v>
      </c>
    </row>
    <row r="538" spans="1:4" x14ac:dyDescent="0.25">
      <c r="A538" s="5">
        <f t="shared" si="17"/>
        <v>1999</v>
      </c>
      <c r="B538" s="5">
        <f t="shared" si="18"/>
        <v>4</v>
      </c>
      <c r="C538" s="88">
        <v>36251</v>
      </c>
      <c r="D538">
        <v>4.74</v>
      </c>
    </row>
    <row r="539" spans="1:4" x14ac:dyDescent="0.25">
      <c r="A539" s="5">
        <f t="shared" si="17"/>
        <v>1999</v>
      </c>
      <c r="B539" s="5">
        <f t="shared" si="18"/>
        <v>5</v>
      </c>
      <c r="C539" s="88">
        <v>36281</v>
      </c>
      <c r="D539">
        <v>4.74</v>
      </c>
    </row>
    <row r="540" spans="1:4" x14ac:dyDescent="0.25">
      <c r="A540" s="5">
        <f t="shared" si="17"/>
        <v>1999</v>
      </c>
      <c r="B540" s="5">
        <f t="shared" si="18"/>
        <v>6</v>
      </c>
      <c r="C540" s="88">
        <v>36312</v>
      </c>
      <c r="D540">
        <v>4.76</v>
      </c>
    </row>
    <row r="541" spans="1:4" x14ac:dyDescent="0.25">
      <c r="A541" s="5">
        <f t="shared" si="17"/>
        <v>1999</v>
      </c>
      <c r="B541" s="5">
        <f t="shared" si="18"/>
        <v>7</v>
      </c>
      <c r="C541" s="88">
        <v>36342</v>
      </c>
      <c r="D541">
        <v>4.99</v>
      </c>
    </row>
    <row r="542" spans="1:4" x14ac:dyDescent="0.25">
      <c r="A542" s="5">
        <f t="shared" si="17"/>
        <v>1999</v>
      </c>
      <c r="B542" s="5">
        <f t="shared" si="18"/>
        <v>8</v>
      </c>
      <c r="C542" s="88">
        <v>36373</v>
      </c>
      <c r="D542">
        <v>5.07</v>
      </c>
    </row>
    <row r="543" spans="1:4" x14ac:dyDescent="0.25">
      <c r="A543" s="5">
        <f t="shared" si="17"/>
        <v>1999</v>
      </c>
      <c r="B543" s="5">
        <f t="shared" si="18"/>
        <v>9</v>
      </c>
      <c r="C543" s="88">
        <v>36404</v>
      </c>
      <c r="D543">
        <v>5.22</v>
      </c>
    </row>
    <row r="544" spans="1:4" x14ac:dyDescent="0.25">
      <c r="A544" s="5">
        <f t="shared" si="17"/>
        <v>1999</v>
      </c>
      <c r="B544" s="5">
        <f t="shared" si="18"/>
        <v>10</v>
      </c>
      <c r="C544" s="88">
        <v>36434</v>
      </c>
      <c r="D544">
        <v>5.2</v>
      </c>
    </row>
    <row r="545" spans="1:4" x14ac:dyDescent="0.25">
      <c r="A545" s="5">
        <f t="shared" si="17"/>
        <v>1999</v>
      </c>
      <c r="B545" s="5">
        <f t="shared" si="18"/>
        <v>11</v>
      </c>
      <c r="C545" s="88">
        <v>36465</v>
      </c>
      <c r="D545">
        <v>5.42</v>
      </c>
    </row>
    <row r="546" spans="1:4" x14ac:dyDescent="0.25">
      <c r="A546" s="5">
        <f t="shared" si="17"/>
        <v>1999</v>
      </c>
      <c r="B546" s="5">
        <f t="shared" si="18"/>
        <v>12</v>
      </c>
      <c r="C546" s="88">
        <v>36495</v>
      </c>
      <c r="D546">
        <v>5.3</v>
      </c>
    </row>
    <row r="547" spans="1:4" x14ac:dyDescent="0.25">
      <c r="A547" s="5">
        <f t="shared" si="17"/>
        <v>2000</v>
      </c>
      <c r="B547" s="5">
        <f t="shared" si="18"/>
        <v>1</v>
      </c>
      <c r="C547" s="88">
        <v>36526</v>
      </c>
      <c r="D547">
        <v>5.45</v>
      </c>
    </row>
    <row r="548" spans="1:4" x14ac:dyDescent="0.25">
      <c r="A548" s="5">
        <f t="shared" si="17"/>
        <v>2000</v>
      </c>
      <c r="B548" s="5">
        <f t="shared" si="18"/>
        <v>2</v>
      </c>
      <c r="C548" s="88">
        <v>36557</v>
      </c>
      <c r="D548">
        <v>5.73</v>
      </c>
    </row>
    <row r="549" spans="1:4" x14ac:dyDescent="0.25">
      <c r="A549" s="5">
        <f t="shared" si="17"/>
        <v>2000</v>
      </c>
      <c r="B549" s="5">
        <f t="shared" si="18"/>
        <v>3</v>
      </c>
      <c r="C549" s="88">
        <v>36586</v>
      </c>
      <c r="D549">
        <v>5.85</v>
      </c>
    </row>
    <row r="550" spans="1:4" x14ac:dyDescent="0.25">
      <c r="A550" s="5">
        <f t="shared" si="17"/>
        <v>2000</v>
      </c>
      <c r="B550" s="5">
        <f t="shared" si="18"/>
        <v>4</v>
      </c>
      <c r="C550" s="88">
        <v>36617</v>
      </c>
      <c r="D550">
        <v>6.02</v>
      </c>
    </row>
    <row r="551" spans="1:4" x14ac:dyDescent="0.25">
      <c r="A551" s="5">
        <f t="shared" si="17"/>
        <v>2000</v>
      </c>
      <c r="B551" s="5">
        <f t="shared" si="18"/>
        <v>5</v>
      </c>
      <c r="C551" s="88">
        <v>36647</v>
      </c>
      <c r="D551">
        <v>6.27</v>
      </c>
    </row>
    <row r="552" spans="1:4" x14ac:dyDescent="0.25">
      <c r="A552" s="5">
        <f t="shared" si="17"/>
        <v>2000</v>
      </c>
      <c r="B552" s="5">
        <f t="shared" si="18"/>
        <v>6</v>
      </c>
      <c r="C552" s="88">
        <v>36678</v>
      </c>
      <c r="D552">
        <v>6.53</v>
      </c>
    </row>
    <row r="553" spans="1:4" x14ac:dyDescent="0.25">
      <c r="A553" s="5">
        <f t="shared" si="17"/>
        <v>2000</v>
      </c>
      <c r="B553" s="5">
        <f t="shared" si="18"/>
        <v>7</v>
      </c>
      <c r="C553" s="88">
        <v>36708</v>
      </c>
      <c r="D553">
        <v>6.54</v>
      </c>
    </row>
    <row r="554" spans="1:4" x14ac:dyDescent="0.25">
      <c r="A554" s="5">
        <f t="shared" si="17"/>
        <v>2000</v>
      </c>
      <c r="B554" s="5">
        <f t="shared" si="18"/>
        <v>8</v>
      </c>
      <c r="C554" s="88">
        <v>36739</v>
      </c>
      <c r="D554">
        <v>6.5</v>
      </c>
    </row>
    <row r="555" spans="1:4" x14ac:dyDescent="0.25">
      <c r="A555" s="5">
        <f t="shared" si="17"/>
        <v>2000</v>
      </c>
      <c r="B555" s="5">
        <f t="shared" si="18"/>
        <v>9</v>
      </c>
      <c r="C555" s="88">
        <v>36770</v>
      </c>
      <c r="D555">
        <v>6.52</v>
      </c>
    </row>
    <row r="556" spans="1:4" x14ac:dyDescent="0.25">
      <c r="A556" s="5">
        <f t="shared" si="17"/>
        <v>2000</v>
      </c>
      <c r="B556" s="5">
        <f t="shared" si="18"/>
        <v>10</v>
      </c>
      <c r="C556" s="88">
        <v>36800</v>
      </c>
      <c r="D556">
        <v>6.51</v>
      </c>
    </row>
    <row r="557" spans="1:4" x14ac:dyDescent="0.25">
      <c r="A557" s="5">
        <f t="shared" si="17"/>
        <v>2000</v>
      </c>
      <c r="B557" s="5">
        <f t="shared" si="18"/>
        <v>11</v>
      </c>
      <c r="C557" s="88">
        <v>36831</v>
      </c>
      <c r="D557">
        <v>6.51</v>
      </c>
    </row>
    <row r="558" spans="1:4" x14ac:dyDescent="0.25">
      <c r="A558" s="5">
        <f t="shared" si="17"/>
        <v>2000</v>
      </c>
      <c r="B558" s="5">
        <f t="shared" si="18"/>
        <v>12</v>
      </c>
      <c r="C558" s="88">
        <v>36861</v>
      </c>
      <c r="D558">
        <v>6.4</v>
      </c>
    </row>
    <row r="559" spans="1:4" x14ac:dyDescent="0.25">
      <c r="A559" s="5">
        <f t="shared" si="17"/>
        <v>2001</v>
      </c>
      <c r="B559" s="5">
        <f t="shared" si="18"/>
        <v>1</v>
      </c>
      <c r="C559" s="88">
        <v>36892</v>
      </c>
      <c r="D559">
        <v>5.98</v>
      </c>
    </row>
    <row r="560" spans="1:4" x14ac:dyDescent="0.25">
      <c r="A560" s="5">
        <f t="shared" si="17"/>
        <v>2001</v>
      </c>
      <c r="B560" s="5">
        <f t="shared" si="18"/>
        <v>2</v>
      </c>
      <c r="C560" s="88">
        <v>36923</v>
      </c>
      <c r="D560">
        <v>5.49</v>
      </c>
    </row>
    <row r="561" spans="1:4" x14ac:dyDescent="0.25">
      <c r="A561" s="5">
        <f t="shared" si="17"/>
        <v>2001</v>
      </c>
      <c r="B561" s="5">
        <f t="shared" si="18"/>
        <v>3</v>
      </c>
      <c r="C561" s="88">
        <v>36951</v>
      </c>
      <c r="D561">
        <v>5.31</v>
      </c>
    </row>
    <row r="562" spans="1:4" x14ac:dyDescent="0.25">
      <c r="A562" s="5">
        <f t="shared" si="17"/>
        <v>2001</v>
      </c>
      <c r="B562" s="5">
        <f t="shared" si="18"/>
        <v>4</v>
      </c>
      <c r="C562" s="88">
        <v>36982</v>
      </c>
      <c r="D562">
        <v>4.8</v>
      </c>
    </row>
    <row r="563" spans="1:4" x14ac:dyDescent="0.25">
      <c r="A563" s="5">
        <f t="shared" si="17"/>
        <v>2001</v>
      </c>
      <c r="B563" s="5">
        <f t="shared" si="18"/>
        <v>5</v>
      </c>
      <c r="C563" s="88">
        <v>37012</v>
      </c>
      <c r="D563">
        <v>4.21</v>
      </c>
    </row>
    <row r="564" spans="1:4" x14ac:dyDescent="0.25">
      <c r="A564" s="5">
        <f t="shared" si="17"/>
        <v>2001</v>
      </c>
      <c r="B564" s="5">
        <f t="shared" si="18"/>
        <v>6</v>
      </c>
      <c r="C564" s="88">
        <v>37043</v>
      </c>
      <c r="D564">
        <v>3.97</v>
      </c>
    </row>
    <row r="565" spans="1:4" x14ac:dyDescent="0.25">
      <c r="A565" s="5">
        <f t="shared" si="17"/>
        <v>2001</v>
      </c>
      <c r="B565" s="5">
        <f t="shared" si="18"/>
        <v>7</v>
      </c>
      <c r="C565" s="88">
        <v>37073</v>
      </c>
      <c r="D565">
        <v>3.77</v>
      </c>
    </row>
    <row r="566" spans="1:4" x14ac:dyDescent="0.25">
      <c r="A566" s="5">
        <f t="shared" si="17"/>
        <v>2001</v>
      </c>
      <c r="B566" s="5">
        <f t="shared" si="18"/>
        <v>8</v>
      </c>
      <c r="C566" s="88">
        <v>37104</v>
      </c>
      <c r="D566">
        <v>3.65</v>
      </c>
    </row>
    <row r="567" spans="1:4" x14ac:dyDescent="0.25">
      <c r="A567" s="5">
        <f t="shared" si="17"/>
        <v>2001</v>
      </c>
      <c r="B567" s="5">
        <f t="shared" si="18"/>
        <v>9</v>
      </c>
      <c r="C567" s="88">
        <v>37135</v>
      </c>
      <c r="D567">
        <v>3.07</v>
      </c>
    </row>
    <row r="568" spans="1:4" x14ac:dyDescent="0.25">
      <c r="A568" s="5">
        <f t="shared" si="17"/>
        <v>2001</v>
      </c>
      <c r="B568" s="5">
        <f t="shared" si="18"/>
        <v>10</v>
      </c>
      <c r="C568" s="88">
        <v>37165</v>
      </c>
      <c r="D568">
        <v>2.4900000000000002</v>
      </c>
    </row>
    <row r="569" spans="1:4" x14ac:dyDescent="0.25">
      <c r="A569" s="5">
        <f t="shared" si="17"/>
        <v>2001</v>
      </c>
      <c r="B569" s="5">
        <f t="shared" si="18"/>
        <v>11</v>
      </c>
      <c r="C569" s="88">
        <v>37196</v>
      </c>
      <c r="D569">
        <v>2.09</v>
      </c>
    </row>
    <row r="570" spans="1:4" x14ac:dyDescent="0.25">
      <c r="A570" s="5">
        <f t="shared" si="17"/>
        <v>2001</v>
      </c>
      <c r="B570" s="5">
        <f t="shared" si="18"/>
        <v>12</v>
      </c>
      <c r="C570" s="88">
        <v>37226</v>
      </c>
      <c r="D570">
        <v>1.82</v>
      </c>
    </row>
    <row r="571" spans="1:4" x14ac:dyDescent="0.25">
      <c r="A571" s="5">
        <f t="shared" si="17"/>
        <v>2002</v>
      </c>
      <c r="B571" s="5">
        <f t="shared" si="18"/>
        <v>1</v>
      </c>
      <c r="C571" s="88">
        <v>37257</v>
      </c>
      <c r="D571">
        <v>1.73</v>
      </c>
    </row>
    <row r="572" spans="1:4" x14ac:dyDescent="0.25">
      <c r="A572" s="5">
        <f t="shared" si="17"/>
        <v>2002</v>
      </c>
      <c r="B572" s="5">
        <f t="shared" si="18"/>
        <v>2</v>
      </c>
      <c r="C572" s="88">
        <v>37288</v>
      </c>
      <c r="D572">
        <v>1.74</v>
      </c>
    </row>
    <row r="573" spans="1:4" x14ac:dyDescent="0.25">
      <c r="A573" s="5">
        <f t="shared" si="17"/>
        <v>2002</v>
      </c>
      <c r="B573" s="5">
        <f t="shared" si="18"/>
        <v>3</v>
      </c>
      <c r="C573" s="88">
        <v>37316</v>
      </c>
      <c r="D573">
        <v>1.73</v>
      </c>
    </row>
    <row r="574" spans="1:4" x14ac:dyDescent="0.25">
      <c r="A574" s="5">
        <f t="shared" si="17"/>
        <v>2002</v>
      </c>
      <c r="B574" s="5">
        <f t="shared" si="18"/>
        <v>4</v>
      </c>
      <c r="C574" s="88">
        <v>37347</v>
      </c>
      <c r="D574">
        <v>1.75</v>
      </c>
    </row>
    <row r="575" spans="1:4" x14ac:dyDescent="0.25">
      <c r="A575" s="5">
        <f t="shared" si="17"/>
        <v>2002</v>
      </c>
      <c r="B575" s="5">
        <f t="shared" si="18"/>
        <v>5</v>
      </c>
      <c r="C575" s="88">
        <v>37377</v>
      </c>
      <c r="D575">
        <v>1.75</v>
      </c>
    </row>
    <row r="576" spans="1:4" x14ac:dyDescent="0.25">
      <c r="A576" s="5">
        <f t="shared" si="17"/>
        <v>2002</v>
      </c>
      <c r="B576" s="5">
        <f t="shared" si="18"/>
        <v>6</v>
      </c>
      <c r="C576" s="88">
        <v>37408</v>
      </c>
      <c r="D576">
        <v>1.75</v>
      </c>
    </row>
    <row r="577" spans="1:4" x14ac:dyDescent="0.25">
      <c r="A577" s="5">
        <f t="shared" si="17"/>
        <v>2002</v>
      </c>
      <c r="B577" s="5">
        <f t="shared" si="18"/>
        <v>7</v>
      </c>
      <c r="C577" s="88">
        <v>37438</v>
      </c>
      <c r="D577">
        <v>1.73</v>
      </c>
    </row>
    <row r="578" spans="1:4" x14ac:dyDescent="0.25">
      <c r="A578" s="5">
        <f t="shared" ref="A578:A641" si="19">YEAR(C578)</f>
        <v>2002</v>
      </c>
      <c r="B578" s="5">
        <f t="shared" ref="B578:B641" si="20">MONTH(C578)</f>
        <v>8</v>
      </c>
      <c r="C578" s="88">
        <v>37469</v>
      </c>
      <c r="D578">
        <v>1.74</v>
      </c>
    </row>
    <row r="579" spans="1:4" x14ac:dyDescent="0.25">
      <c r="A579" s="5">
        <f t="shared" si="19"/>
        <v>2002</v>
      </c>
      <c r="B579" s="5">
        <f t="shared" si="20"/>
        <v>9</v>
      </c>
      <c r="C579" s="88">
        <v>37500</v>
      </c>
      <c r="D579">
        <v>1.75</v>
      </c>
    </row>
    <row r="580" spans="1:4" x14ac:dyDescent="0.25">
      <c r="A580" s="5">
        <f t="shared" si="19"/>
        <v>2002</v>
      </c>
      <c r="B580" s="5">
        <f t="shared" si="20"/>
        <v>10</v>
      </c>
      <c r="C580" s="88">
        <v>37530</v>
      </c>
      <c r="D580">
        <v>1.75</v>
      </c>
    </row>
    <row r="581" spans="1:4" x14ac:dyDescent="0.25">
      <c r="A581" s="5">
        <f t="shared" si="19"/>
        <v>2002</v>
      </c>
      <c r="B581" s="5">
        <f t="shared" si="20"/>
        <v>11</v>
      </c>
      <c r="C581" s="88">
        <v>37561</v>
      </c>
      <c r="D581">
        <v>1.34</v>
      </c>
    </row>
    <row r="582" spans="1:4" x14ac:dyDescent="0.25">
      <c r="A582" s="5">
        <f t="shared" si="19"/>
        <v>2002</v>
      </c>
      <c r="B582" s="5">
        <f t="shared" si="20"/>
        <v>12</v>
      </c>
      <c r="C582" s="88">
        <v>37591</v>
      </c>
      <c r="D582">
        <v>1.24</v>
      </c>
    </row>
    <row r="583" spans="1:4" x14ac:dyDescent="0.25">
      <c r="A583" s="5">
        <f t="shared" si="19"/>
        <v>2003</v>
      </c>
      <c r="B583" s="5">
        <f t="shared" si="20"/>
        <v>1</v>
      </c>
      <c r="C583" s="88">
        <v>37622</v>
      </c>
      <c r="D583">
        <v>1.24</v>
      </c>
    </row>
    <row r="584" spans="1:4" x14ac:dyDescent="0.25">
      <c r="A584" s="5">
        <f t="shared" si="19"/>
        <v>2003</v>
      </c>
      <c r="B584" s="5">
        <f t="shared" si="20"/>
        <v>2</v>
      </c>
      <c r="C584" s="88">
        <v>37653</v>
      </c>
      <c r="D584">
        <v>1.26</v>
      </c>
    </row>
    <row r="585" spans="1:4" x14ac:dyDescent="0.25">
      <c r="A585" s="5">
        <f t="shared" si="19"/>
        <v>2003</v>
      </c>
      <c r="B585" s="5">
        <f t="shared" si="20"/>
        <v>3</v>
      </c>
      <c r="C585" s="88">
        <v>37681</v>
      </c>
      <c r="D585">
        <v>1.25</v>
      </c>
    </row>
    <row r="586" spans="1:4" x14ac:dyDescent="0.25">
      <c r="A586" s="5">
        <f t="shared" si="19"/>
        <v>2003</v>
      </c>
      <c r="B586" s="5">
        <f t="shared" si="20"/>
        <v>4</v>
      </c>
      <c r="C586" s="88">
        <v>37712</v>
      </c>
      <c r="D586">
        <v>1.26</v>
      </c>
    </row>
    <row r="587" spans="1:4" x14ac:dyDescent="0.25">
      <c r="A587" s="5">
        <f t="shared" si="19"/>
        <v>2003</v>
      </c>
      <c r="B587" s="5">
        <f t="shared" si="20"/>
        <v>5</v>
      </c>
      <c r="C587" s="88">
        <v>37742</v>
      </c>
      <c r="D587">
        <v>1.26</v>
      </c>
    </row>
    <row r="588" spans="1:4" x14ac:dyDescent="0.25">
      <c r="A588" s="5">
        <f t="shared" si="19"/>
        <v>2003</v>
      </c>
      <c r="B588" s="5">
        <f t="shared" si="20"/>
        <v>6</v>
      </c>
      <c r="C588" s="88">
        <v>37773</v>
      </c>
      <c r="D588">
        <v>1.22</v>
      </c>
    </row>
    <row r="589" spans="1:4" x14ac:dyDescent="0.25">
      <c r="A589" s="5">
        <f t="shared" si="19"/>
        <v>2003</v>
      </c>
      <c r="B589" s="5">
        <f t="shared" si="20"/>
        <v>7</v>
      </c>
      <c r="C589" s="88">
        <v>37803</v>
      </c>
      <c r="D589">
        <v>1.01</v>
      </c>
    </row>
    <row r="590" spans="1:4" x14ac:dyDescent="0.25">
      <c r="A590" s="5">
        <f t="shared" si="19"/>
        <v>2003</v>
      </c>
      <c r="B590" s="5">
        <f t="shared" si="20"/>
        <v>8</v>
      </c>
      <c r="C590" s="88">
        <v>37834</v>
      </c>
      <c r="D590">
        <v>1.03</v>
      </c>
    </row>
    <row r="591" spans="1:4" x14ac:dyDescent="0.25">
      <c r="A591" s="5">
        <f t="shared" si="19"/>
        <v>2003</v>
      </c>
      <c r="B591" s="5">
        <f t="shared" si="20"/>
        <v>9</v>
      </c>
      <c r="C591" s="88">
        <v>37865</v>
      </c>
      <c r="D591">
        <v>1.01</v>
      </c>
    </row>
    <row r="592" spans="1:4" x14ac:dyDescent="0.25">
      <c r="A592" s="5">
        <f t="shared" si="19"/>
        <v>2003</v>
      </c>
      <c r="B592" s="5">
        <f t="shared" si="20"/>
        <v>10</v>
      </c>
      <c r="C592" s="88">
        <v>37895</v>
      </c>
      <c r="D592">
        <v>1.01</v>
      </c>
    </row>
    <row r="593" spans="1:4" x14ac:dyDescent="0.25">
      <c r="A593" s="5">
        <f t="shared" si="19"/>
        <v>2003</v>
      </c>
      <c r="B593" s="5">
        <f t="shared" si="20"/>
        <v>11</v>
      </c>
      <c r="C593" s="88">
        <v>37926</v>
      </c>
      <c r="D593">
        <v>1</v>
      </c>
    </row>
    <row r="594" spans="1:4" x14ac:dyDescent="0.25">
      <c r="A594" s="5">
        <f t="shared" si="19"/>
        <v>2003</v>
      </c>
      <c r="B594" s="5">
        <f t="shared" si="20"/>
        <v>12</v>
      </c>
      <c r="C594" s="88">
        <v>37956</v>
      </c>
      <c r="D594">
        <v>0.98</v>
      </c>
    </row>
    <row r="595" spans="1:4" x14ac:dyDescent="0.25">
      <c r="A595" s="5">
        <f t="shared" si="19"/>
        <v>2004</v>
      </c>
      <c r="B595" s="5">
        <f t="shared" si="20"/>
        <v>1</v>
      </c>
      <c r="C595" s="88">
        <v>37987</v>
      </c>
      <c r="D595">
        <v>1</v>
      </c>
    </row>
    <row r="596" spans="1:4" x14ac:dyDescent="0.25">
      <c r="A596" s="5">
        <f t="shared" si="19"/>
        <v>2004</v>
      </c>
      <c r="B596" s="5">
        <f t="shared" si="20"/>
        <v>2</v>
      </c>
      <c r="C596" s="88">
        <v>38018</v>
      </c>
      <c r="D596">
        <v>1.01</v>
      </c>
    </row>
    <row r="597" spans="1:4" x14ac:dyDescent="0.25">
      <c r="A597" s="5">
        <f t="shared" si="19"/>
        <v>2004</v>
      </c>
      <c r="B597" s="5">
        <f t="shared" si="20"/>
        <v>3</v>
      </c>
      <c r="C597" s="88">
        <v>38047</v>
      </c>
      <c r="D597">
        <v>1</v>
      </c>
    </row>
    <row r="598" spans="1:4" x14ac:dyDescent="0.25">
      <c r="A598" s="5">
        <f t="shared" si="19"/>
        <v>2004</v>
      </c>
      <c r="B598" s="5">
        <f t="shared" si="20"/>
        <v>4</v>
      </c>
      <c r="C598" s="88">
        <v>38078</v>
      </c>
      <c r="D598">
        <v>1</v>
      </c>
    </row>
    <row r="599" spans="1:4" x14ac:dyDescent="0.25">
      <c r="A599" s="5">
        <f t="shared" si="19"/>
        <v>2004</v>
      </c>
      <c r="B599" s="5">
        <f t="shared" si="20"/>
        <v>5</v>
      </c>
      <c r="C599" s="88">
        <v>38108</v>
      </c>
      <c r="D599">
        <v>1</v>
      </c>
    </row>
    <row r="600" spans="1:4" x14ac:dyDescent="0.25">
      <c r="A600" s="5">
        <f t="shared" si="19"/>
        <v>2004</v>
      </c>
      <c r="B600" s="5">
        <f t="shared" si="20"/>
        <v>6</v>
      </c>
      <c r="C600" s="88">
        <v>38139</v>
      </c>
      <c r="D600">
        <v>1.03</v>
      </c>
    </row>
    <row r="601" spans="1:4" x14ac:dyDescent="0.25">
      <c r="A601" s="5">
        <f t="shared" si="19"/>
        <v>2004</v>
      </c>
      <c r="B601" s="5">
        <f t="shared" si="20"/>
        <v>7</v>
      </c>
      <c r="C601" s="88">
        <v>38169</v>
      </c>
      <c r="D601">
        <v>1.26</v>
      </c>
    </row>
    <row r="602" spans="1:4" x14ac:dyDescent="0.25">
      <c r="A602" s="5">
        <f t="shared" si="19"/>
        <v>2004</v>
      </c>
      <c r="B602" s="5">
        <f t="shared" si="20"/>
        <v>8</v>
      </c>
      <c r="C602" s="88">
        <v>38200</v>
      </c>
      <c r="D602">
        <v>1.43</v>
      </c>
    </row>
    <row r="603" spans="1:4" x14ac:dyDescent="0.25">
      <c r="A603" s="5">
        <f t="shared" si="19"/>
        <v>2004</v>
      </c>
      <c r="B603" s="5">
        <f t="shared" si="20"/>
        <v>9</v>
      </c>
      <c r="C603" s="88">
        <v>38231</v>
      </c>
      <c r="D603">
        <v>1.61</v>
      </c>
    </row>
    <row r="604" spans="1:4" x14ac:dyDescent="0.25">
      <c r="A604" s="5">
        <f t="shared" si="19"/>
        <v>2004</v>
      </c>
      <c r="B604" s="5">
        <f t="shared" si="20"/>
        <v>10</v>
      </c>
      <c r="C604" s="88">
        <v>38261</v>
      </c>
      <c r="D604">
        <v>1.76</v>
      </c>
    </row>
    <row r="605" spans="1:4" x14ac:dyDescent="0.25">
      <c r="A605" s="5">
        <f t="shared" si="19"/>
        <v>2004</v>
      </c>
      <c r="B605" s="5">
        <f t="shared" si="20"/>
        <v>11</v>
      </c>
      <c r="C605" s="88">
        <v>38292</v>
      </c>
      <c r="D605">
        <v>1.93</v>
      </c>
    </row>
    <row r="606" spans="1:4" x14ac:dyDescent="0.25">
      <c r="A606" s="5">
        <f t="shared" si="19"/>
        <v>2004</v>
      </c>
      <c r="B606" s="5">
        <f t="shared" si="20"/>
        <v>12</v>
      </c>
      <c r="C606" s="88">
        <v>38322</v>
      </c>
      <c r="D606">
        <v>2.16</v>
      </c>
    </row>
    <row r="607" spans="1:4" x14ac:dyDescent="0.25">
      <c r="A607" s="5">
        <f t="shared" si="19"/>
        <v>2005</v>
      </c>
      <c r="B607" s="5">
        <f t="shared" si="20"/>
        <v>1</v>
      </c>
      <c r="C607" s="88">
        <v>38353</v>
      </c>
      <c r="D607">
        <v>2.2799999999999998</v>
      </c>
    </row>
    <row r="608" spans="1:4" x14ac:dyDescent="0.25">
      <c r="A608" s="5">
        <f t="shared" si="19"/>
        <v>2005</v>
      </c>
      <c r="B608" s="5">
        <f t="shared" si="20"/>
        <v>2</v>
      </c>
      <c r="C608" s="88">
        <v>38384</v>
      </c>
      <c r="D608">
        <v>2.5</v>
      </c>
    </row>
    <row r="609" spans="1:4" x14ac:dyDescent="0.25">
      <c r="A609" s="5">
        <f t="shared" si="19"/>
        <v>2005</v>
      </c>
      <c r="B609" s="5">
        <f t="shared" si="20"/>
        <v>3</v>
      </c>
      <c r="C609" s="88">
        <v>38412</v>
      </c>
      <c r="D609">
        <v>2.63</v>
      </c>
    </row>
    <row r="610" spans="1:4" x14ac:dyDescent="0.25">
      <c r="A610" s="5">
        <f t="shared" si="19"/>
        <v>2005</v>
      </c>
      <c r="B610" s="5">
        <f t="shared" si="20"/>
        <v>4</v>
      </c>
      <c r="C610" s="88">
        <v>38443</v>
      </c>
      <c r="D610">
        <v>2.79</v>
      </c>
    </row>
    <row r="611" spans="1:4" x14ac:dyDescent="0.25">
      <c r="A611" s="5">
        <f t="shared" si="19"/>
        <v>2005</v>
      </c>
      <c r="B611" s="5">
        <f t="shared" si="20"/>
        <v>5</v>
      </c>
      <c r="C611" s="88">
        <v>38473</v>
      </c>
      <c r="D611">
        <v>3</v>
      </c>
    </row>
    <row r="612" spans="1:4" x14ac:dyDescent="0.25">
      <c r="A612" s="5">
        <f t="shared" si="19"/>
        <v>2005</v>
      </c>
      <c r="B612" s="5">
        <f t="shared" si="20"/>
        <v>6</v>
      </c>
      <c r="C612" s="88">
        <v>38504</v>
      </c>
      <c r="D612">
        <v>3.04</v>
      </c>
    </row>
    <row r="613" spans="1:4" x14ac:dyDescent="0.25">
      <c r="A613" s="5">
        <f t="shared" si="19"/>
        <v>2005</v>
      </c>
      <c r="B613" s="5">
        <f t="shared" si="20"/>
        <v>7</v>
      </c>
      <c r="C613" s="88">
        <v>38534</v>
      </c>
      <c r="D613">
        <v>3.26</v>
      </c>
    </row>
    <row r="614" spans="1:4" x14ac:dyDescent="0.25">
      <c r="A614" s="5">
        <f t="shared" si="19"/>
        <v>2005</v>
      </c>
      <c r="B614" s="5">
        <f t="shared" si="20"/>
        <v>8</v>
      </c>
      <c r="C614" s="88">
        <v>38565</v>
      </c>
      <c r="D614">
        <v>3.5</v>
      </c>
    </row>
    <row r="615" spans="1:4" x14ac:dyDescent="0.25">
      <c r="A615" s="5">
        <f t="shared" si="19"/>
        <v>2005</v>
      </c>
      <c r="B615" s="5">
        <f t="shared" si="20"/>
        <v>9</v>
      </c>
      <c r="C615" s="88">
        <v>38596</v>
      </c>
      <c r="D615">
        <v>3.62</v>
      </c>
    </row>
    <row r="616" spans="1:4" x14ac:dyDescent="0.25">
      <c r="A616" s="5">
        <f t="shared" si="19"/>
        <v>2005</v>
      </c>
      <c r="B616" s="5">
        <f t="shared" si="20"/>
        <v>10</v>
      </c>
      <c r="C616" s="88">
        <v>38626</v>
      </c>
      <c r="D616">
        <v>3.78</v>
      </c>
    </row>
    <row r="617" spans="1:4" x14ac:dyDescent="0.25">
      <c r="A617" s="5">
        <f t="shared" si="19"/>
        <v>2005</v>
      </c>
      <c r="B617" s="5">
        <f t="shared" si="20"/>
        <v>11</v>
      </c>
      <c r="C617" s="88">
        <v>38657</v>
      </c>
      <c r="D617">
        <v>4</v>
      </c>
    </row>
    <row r="618" spans="1:4" x14ac:dyDescent="0.25">
      <c r="A618" s="5">
        <f t="shared" si="19"/>
        <v>2005</v>
      </c>
      <c r="B618" s="5">
        <f t="shared" si="20"/>
        <v>12</v>
      </c>
      <c r="C618" s="88">
        <v>38687</v>
      </c>
      <c r="D618">
        <v>4.16</v>
      </c>
    </row>
    <row r="619" spans="1:4" x14ac:dyDescent="0.25">
      <c r="A619" s="5">
        <f t="shared" si="19"/>
        <v>2006</v>
      </c>
      <c r="B619" s="5">
        <f t="shared" si="20"/>
        <v>1</v>
      </c>
      <c r="C619" s="88">
        <v>38718</v>
      </c>
      <c r="D619">
        <v>4.29</v>
      </c>
    </row>
    <row r="620" spans="1:4" x14ac:dyDescent="0.25">
      <c r="A620" s="5">
        <f t="shared" si="19"/>
        <v>2006</v>
      </c>
      <c r="B620" s="5">
        <f t="shared" si="20"/>
        <v>2</v>
      </c>
      <c r="C620" s="88">
        <v>38749</v>
      </c>
      <c r="D620">
        <v>4.49</v>
      </c>
    </row>
    <row r="621" spans="1:4" x14ac:dyDescent="0.25">
      <c r="A621" s="5">
        <f t="shared" si="19"/>
        <v>2006</v>
      </c>
      <c r="B621" s="5">
        <f t="shared" si="20"/>
        <v>3</v>
      </c>
      <c r="C621" s="88">
        <v>38777</v>
      </c>
      <c r="D621">
        <v>4.59</v>
      </c>
    </row>
    <row r="622" spans="1:4" x14ac:dyDescent="0.25">
      <c r="A622" s="5">
        <f t="shared" si="19"/>
        <v>2006</v>
      </c>
      <c r="B622" s="5">
        <f t="shared" si="20"/>
        <v>4</v>
      </c>
      <c r="C622" s="88">
        <v>38808</v>
      </c>
      <c r="D622">
        <v>4.79</v>
      </c>
    </row>
    <row r="623" spans="1:4" x14ac:dyDescent="0.25">
      <c r="A623" s="5">
        <f t="shared" si="19"/>
        <v>2006</v>
      </c>
      <c r="B623" s="5">
        <f t="shared" si="20"/>
        <v>5</v>
      </c>
      <c r="C623" s="88">
        <v>38838</v>
      </c>
      <c r="D623">
        <v>4.9400000000000004</v>
      </c>
    </row>
    <row r="624" spans="1:4" x14ac:dyDescent="0.25">
      <c r="A624" s="5">
        <f t="shared" si="19"/>
        <v>2006</v>
      </c>
      <c r="B624" s="5">
        <f t="shared" si="20"/>
        <v>6</v>
      </c>
      <c r="C624" s="88">
        <v>38869</v>
      </c>
      <c r="D624">
        <v>4.99</v>
      </c>
    </row>
    <row r="625" spans="1:4" x14ac:dyDescent="0.25">
      <c r="A625" s="5">
        <f t="shared" si="19"/>
        <v>2006</v>
      </c>
      <c r="B625" s="5">
        <f t="shared" si="20"/>
        <v>7</v>
      </c>
      <c r="C625" s="88">
        <v>38899</v>
      </c>
      <c r="D625">
        <v>5.24</v>
      </c>
    </row>
    <row r="626" spans="1:4" x14ac:dyDescent="0.25">
      <c r="A626" s="5">
        <f t="shared" si="19"/>
        <v>2006</v>
      </c>
      <c r="B626" s="5">
        <f t="shared" si="20"/>
        <v>8</v>
      </c>
      <c r="C626" s="88">
        <v>38930</v>
      </c>
      <c r="D626">
        <v>5.25</v>
      </c>
    </row>
    <row r="627" spans="1:4" x14ac:dyDescent="0.25">
      <c r="A627" s="5">
        <f t="shared" si="19"/>
        <v>2006</v>
      </c>
      <c r="B627" s="5">
        <f t="shared" si="20"/>
        <v>9</v>
      </c>
      <c r="C627" s="88">
        <v>38961</v>
      </c>
      <c r="D627">
        <v>5.25</v>
      </c>
    </row>
    <row r="628" spans="1:4" x14ac:dyDescent="0.25">
      <c r="A628" s="5">
        <f t="shared" si="19"/>
        <v>2006</v>
      </c>
      <c r="B628" s="5">
        <f t="shared" si="20"/>
        <v>10</v>
      </c>
      <c r="C628" s="88">
        <v>38991</v>
      </c>
      <c r="D628">
        <v>5.25</v>
      </c>
    </row>
    <row r="629" spans="1:4" x14ac:dyDescent="0.25">
      <c r="A629" s="5">
        <f t="shared" si="19"/>
        <v>2006</v>
      </c>
      <c r="B629" s="5">
        <f t="shared" si="20"/>
        <v>11</v>
      </c>
      <c r="C629" s="88">
        <v>39022</v>
      </c>
      <c r="D629">
        <v>5.25</v>
      </c>
    </row>
    <row r="630" spans="1:4" x14ac:dyDescent="0.25">
      <c r="A630" s="5">
        <f t="shared" si="19"/>
        <v>2006</v>
      </c>
      <c r="B630" s="5">
        <f t="shared" si="20"/>
        <v>12</v>
      </c>
      <c r="C630" s="88">
        <v>39052</v>
      </c>
      <c r="D630">
        <v>5.24</v>
      </c>
    </row>
    <row r="631" spans="1:4" x14ac:dyDescent="0.25">
      <c r="A631" s="5">
        <f t="shared" si="19"/>
        <v>2007</v>
      </c>
      <c r="B631" s="5">
        <f t="shared" si="20"/>
        <v>1</v>
      </c>
      <c r="C631" s="88">
        <v>39083</v>
      </c>
      <c r="D631">
        <v>5.25</v>
      </c>
    </row>
    <row r="632" spans="1:4" x14ac:dyDescent="0.25">
      <c r="A632" s="5">
        <f t="shared" si="19"/>
        <v>2007</v>
      </c>
      <c r="B632" s="5">
        <f t="shared" si="20"/>
        <v>2</v>
      </c>
      <c r="C632" s="88">
        <v>39114</v>
      </c>
      <c r="D632">
        <v>5.26</v>
      </c>
    </row>
    <row r="633" spans="1:4" x14ac:dyDescent="0.25">
      <c r="A633" s="5">
        <f t="shared" si="19"/>
        <v>2007</v>
      </c>
      <c r="B633" s="5">
        <f t="shared" si="20"/>
        <v>3</v>
      </c>
      <c r="C633" s="88">
        <v>39142</v>
      </c>
      <c r="D633">
        <v>5.26</v>
      </c>
    </row>
    <row r="634" spans="1:4" x14ac:dyDescent="0.25">
      <c r="A634" s="5">
        <f t="shared" si="19"/>
        <v>2007</v>
      </c>
      <c r="B634" s="5">
        <f t="shared" si="20"/>
        <v>4</v>
      </c>
      <c r="C634" s="88">
        <v>39173</v>
      </c>
      <c r="D634">
        <v>5.25</v>
      </c>
    </row>
    <row r="635" spans="1:4" x14ac:dyDescent="0.25">
      <c r="A635" s="5">
        <f t="shared" si="19"/>
        <v>2007</v>
      </c>
      <c r="B635" s="5">
        <f t="shared" si="20"/>
        <v>5</v>
      </c>
      <c r="C635" s="88">
        <v>39203</v>
      </c>
      <c r="D635">
        <v>5.25</v>
      </c>
    </row>
    <row r="636" spans="1:4" x14ac:dyDescent="0.25">
      <c r="A636" s="5">
        <f t="shared" si="19"/>
        <v>2007</v>
      </c>
      <c r="B636" s="5">
        <f t="shared" si="20"/>
        <v>6</v>
      </c>
      <c r="C636" s="88">
        <v>39234</v>
      </c>
      <c r="D636">
        <v>5.25</v>
      </c>
    </row>
    <row r="637" spans="1:4" x14ac:dyDescent="0.25">
      <c r="A637" s="5">
        <f t="shared" si="19"/>
        <v>2007</v>
      </c>
      <c r="B637" s="5">
        <f t="shared" si="20"/>
        <v>7</v>
      </c>
      <c r="C637" s="88">
        <v>39264</v>
      </c>
      <c r="D637">
        <v>5.26</v>
      </c>
    </row>
    <row r="638" spans="1:4" x14ac:dyDescent="0.25">
      <c r="A638" s="5">
        <f t="shared" si="19"/>
        <v>2007</v>
      </c>
      <c r="B638" s="5">
        <f t="shared" si="20"/>
        <v>8</v>
      </c>
      <c r="C638" s="88">
        <v>39295</v>
      </c>
      <c r="D638">
        <v>5.0199999999999996</v>
      </c>
    </row>
    <row r="639" spans="1:4" x14ac:dyDescent="0.25">
      <c r="A639" s="5">
        <f t="shared" si="19"/>
        <v>2007</v>
      </c>
      <c r="B639" s="5">
        <f t="shared" si="20"/>
        <v>9</v>
      </c>
      <c r="C639" s="88">
        <v>39326</v>
      </c>
      <c r="D639">
        <v>4.9400000000000004</v>
      </c>
    </row>
    <row r="640" spans="1:4" x14ac:dyDescent="0.25">
      <c r="A640" s="5">
        <f t="shared" si="19"/>
        <v>2007</v>
      </c>
      <c r="B640" s="5">
        <f t="shared" si="20"/>
        <v>10</v>
      </c>
      <c r="C640" s="88">
        <v>39356</v>
      </c>
      <c r="D640">
        <v>4.76</v>
      </c>
    </row>
    <row r="641" spans="1:4" x14ac:dyDescent="0.25">
      <c r="A641" s="5">
        <f t="shared" si="19"/>
        <v>2007</v>
      </c>
      <c r="B641" s="5">
        <f t="shared" si="20"/>
        <v>11</v>
      </c>
      <c r="C641" s="88">
        <v>39387</v>
      </c>
      <c r="D641">
        <v>4.49</v>
      </c>
    </row>
    <row r="642" spans="1:4" x14ac:dyDescent="0.25">
      <c r="A642" s="5">
        <f t="shared" ref="A642:A652" si="21">YEAR(C642)</f>
        <v>2007</v>
      </c>
      <c r="B642" s="5">
        <f t="shared" ref="B642:B652" si="22">MONTH(C642)</f>
        <v>12</v>
      </c>
      <c r="C642" s="88">
        <v>39417</v>
      </c>
      <c r="D642">
        <v>4.24</v>
      </c>
    </row>
    <row r="643" spans="1:4" x14ac:dyDescent="0.25">
      <c r="A643" s="5">
        <f t="shared" si="21"/>
        <v>2008</v>
      </c>
      <c r="B643" s="5">
        <f t="shared" si="22"/>
        <v>1</v>
      </c>
      <c r="C643" s="88">
        <v>39448</v>
      </c>
      <c r="D643">
        <v>3.94</v>
      </c>
    </row>
    <row r="644" spans="1:4" x14ac:dyDescent="0.25">
      <c r="A644" s="5">
        <f t="shared" si="21"/>
        <v>2008</v>
      </c>
      <c r="B644" s="5">
        <f t="shared" si="22"/>
        <v>2</v>
      </c>
      <c r="C644" s="88">
        <v>39479</v>
      </c>
      <c r="D644">
        <v>2.98</v>
      </c>
    </row>
    <row r="645" spans="1:4" x14ac:dyDescent="0.25">
      <c r="A645" s="5">
        <f t="shared" si="21"/>
        <v>2008</v>
      </c>
      <c r="B645" s="5">
        <f t="shared" si="22"/>
        <v>3</v>
      </c>
      <c r="C645" s="88">
        <v>39508</v>
      </c>
      <c r="D645">
        <v>2.61</v>
      </c>
    </row>
    <row r="646" spans="1:4" x14ac:dyDescent="0.25">
      <c r="A646" s="5">
        <f t="shared" si="21"/>
        <v>2008</v>
      </c>
      <c r="B646" s="5">
        <f t="shared" si="22"/>
        <v>4</v>
      </c>
      <c r="C646" s="88">
        <v>39539</v>
      </c>
      <c r="D646">
        <v>2.2799999999999998</v>
      </c>
    </row>
    <row r="647" spans="1:4" x14ac:dyDescent="0.25">
      <c r="A647" s="5">
        <f t="shared" si="21"/>
        <v>2008</v>
      </c>
      <c r="B647" s="5">
        <f t="shared" si="22"/>
        <v>5</v>
      </c>
      <c r="C647" s="88">
        <v>39569</v>
      </c>
      <c r="D647">
        <v>1.98</v>
      </c>
    </row>
    <row r="648" spans="1:4" x14ac:dyDescent="0.25">
      <c r="A648" s="5">
        <f t="shared" si="21"/>
        <v>2008</v>
      </c>
      <c r="B648" s="5">
        <f t="shared" si="22"/>
        <v>6</v>
      </c>
      <c r="C648" s="88">
        <v>39600</v>
      </c>
      <c r="D648">
        <v>2</v>
      </c>
    </row>
    <row r="649" spans="1:4" x14ac:dyDescent="0.25">
      <c r="A649" s="5">
        <f t="shared" si="21"/>
        <v>2008</v>
      </c>
      <c r="B649" s="5">
        <f t="shared" si="22"/>
        <v>7</v>
      </c>
      <c r="C649" s="88">
        <v>39630</v>
      </c>
      <c r="D649">
        <v>2.0099999999999998</v>
      </c>
    </row>
    <row r="650" spans="1:4" x14ac:dyDescent="0.25">
      <c r="A650" s="5">
        <f t="shared" si="21"/>
        <v>2008</v>
      </c>
      <c r="B650" s="5">
        <f t="shared" si="22"/>
        <v>8</v>
      </c>
      <c r="C650" s="88">
        <v>39661</v>
      </c>
      <c r="D650">
        <v>2</v>
      </c>
    </row>
    <row r="651" spans="1:4" x14ac:dyDescent="0.25">
      <c r="A651" s="5">
        <f t="shared" si="21"/>
        <v>2008</v>
      </c>
      <c r="B651" s="5">
        <f t="shared" si="22"/>
        <v>9</v>
      </c>
      <c r="C651" s="88">
        <v>39692</v>
      </c>
      <c r="D651">
        <v>1.81</v>
      </c>
    </row>
    <row r="652" spans="1:4" x14ac:dyDescent="0.25">
      <c r="A652" s="5">
        <f t="shared" si="21"/>
        <v>2008</v>
      </c>
      <c r="B652" s="5">
        <f t="shared" si="22"/>
        <v>10</v>
      </c>
      <c r="C652" s="88">
        <v>39722</v>
      </c>
      <c r="D652">
        <v>0.97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2:J19"/>
  <sheetViews>
    <sheetView workbookViewId="0">
      <selection activeCell="C13" sqref="C13"/>
    </sheetView>
  </sheetViews>
  <sheetFormatPr defaultRowHeight="15" x14ac:dyDescent="0.25"/>
  <cols>
    <col min="1" max="1" width="23" customWidth="1"/>
    <col min="2" max="2" width="11.28515625" customWidth="1"/>
    <col min="3" max="3" width="11.7109375" customWidth="1"/>
    <col min="5" max="5" width="10" customWidth="1"/>
    <col min="10" max="10" width="14.7109375" customWidth="1"/>
  </cols>
  <sheetData>
    <row r="2" spans="2:10" ht="28.5" x14ac:dyDescent="0.45">
      <c r="B2" s="11" t="s">
        <v>49</v>
      </c>
    </row>
    <row r="3" spans="2:10" ht="15" customHeight="1" x14ac:dyDescent="0.25">
      <c r="B3" s="119" t="s">
        <v>172</v>
      </c>
      <c r="C3" s="119"/>
      <c r="D3" s="119"/>
      <c r="E3" s="119"/>
      <c r="F3" s="119"/>
      <c r="G3" s="119"/>
      <c r="H3" s="119"/>
      <c r="I3" s="119"/>
      <c r="J3" s="119"/>
    </row>
    <row r="4" spans="2:10" x14ac:dyDescent="0.25">
      <c r="B4" s="119"/>
      <c r="C4" s="119"/>
      <c r="D4" s="119"/>
      <c r="E4" s="119"/>
      <c r="F4" s="119"/>
      <c r="G4" s="119"/>
      <c r="H4" s="119"/>
      <c r="I4" s="119"/>
      <c r="J4" s="119"/>
    </row>
    <row r="5" spans="2:10" x14ac:dyDescent="0.25">
      <c r="B5" s="119"/>
      <c r="C5" s="119"/>
      <c r="D5" s="119"/>
      <c r="E5" s="119"/>
      <c r="F5" s="119"/>
      <c r="G5" s="119"/>
      <c r="H5" s="119"/>
      <c r="I5" s="119"/>
      <c r="J5" s="119"/>
    </row>
    <row r="6" spans="2:10" x14ac:dyDescent="0.25">
      <c r="B6" s="18" t="s">
        <v>66</v>
      </c>
      <c r="C6" s="14"/>
      <c r="D6" s="14"/>
      <c r="E6" s="14"/>
      <c r="F6" s="14"/>
      <c r="G6" s="14"/>
      <c r="H6" s="14"/>
      <c r="I6" s="14"/>
      <c r="J6" s="14"/>
    </row>
    <row r="7" spans="2:10" x14ac:dyDescent="0.25">
      <c r="B7" s="14"/>
      <c r="C7" s="14"/>
      <c r="D7" s="14"/>
      <c r="E7" s="14"/>
      <c r="F7" s="14"/>
      <c r="G7" s="14"/>
      <c r="H7" s="14"/>
      <c r="I7" s="14"/>
      <c r="J7" s="14"/>
    </row>
    <row r="8" spans="2:10" x14ac:dyDescent="0.25">
      <c r="B8" s="4" t="s">
        <v>67</v>
      </c>
      <c r="C8" s="9">
        <v>6000</v>
      </c>
      <c r="D8" t="s">
        <v>50</v>
      </c>
    </row>
    <row r="9" spans="2:10" x14ac:dyDescent="0.25">
      <c r="B9" t="s">
        <v>27</v>
      </c>
    </row>
    <row r="10" spans="2:10" x14ac:dyDescent="0.25">
      <c r="B10" s="4" t="s">
        <v>28</v>
      </c>
      <c r="C10" s="15">
        <v>0.08</v>
      </c>
    </row>
    <row r="11" spans="2:10" x14ac:dyDescent="0.25">
      <c r="B11" s="4" t="s">
        <v>38</v>
      </c>
      <c r="C11" s="5">
        <v>2020</v>
      </c>
    </row>
    <row r="12" spans="2:10" x14ac:dyDescent="0.25">
      <c r="B12" s="4" t="s">
        <v>39</v>
      </c>
      <c r="C12" s="5">
        <f>C11+C13</f>
        <v>2053</v>
      </c>
    </row>
    <row r="13" spans="2:10" x14ac:dyDescent="0.25">
      <c r="B13" t="s">
        <v>4</v>
      </c>
      <c r="C13" s="5">
        <v>33</v>
      </c>
      <c r="D13" t="s">
        <v>65</v>
      </c>
    </row>
    <row r="15" spans="2:10" x14ac:dyDescent="0.25">
      <c r="B15" s="4" t="s">
        <v>68</v>
      </c>
      <c r="C15" s="7"/>
      <c r="D15" t="s">
        <v>61</v>
      </c>
    </row>
    <row r="16" spans="2:10" x14ac:dyDescent="0.25">
      <c r="B16" s="4"/>
      <c r="C16" s="7"/>
    </row>
    <row r="17" spans="2:3" x14ac:dyDescent="0.25">
      <c r="B17" s="4"/>
      <c r="C17" s="9"/>
    </row>
    <row r="18" spans="2:3" x14ac:dyDescent="0.25">
      <c r="C18" s="8"/>
    </row>
    <row r="19" spans="2:3" x14ac:dyDescent="0.25">
      <c r="B19" s="4"/>
      <c r="C19" s="8"/>
    </row>
  </sheetData>
  <mergeCells count="1">
    <mergeCell ref="B3:J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2:J21"/>
  <sheetViews>
    <sheetView workbookViewId="0"/>
  </sheetViews>
  <sheetFormatPr defaultRowHeight="15" x14ac:dyDescent="0.25"/>
  <cols>
    <col min="1" max="1" width="23" customWidth="1"/>
    <col min="2" max="2" width="11.28515625" customWidth="1"/>
    <col min="3" max="3" width="11.7109375" customWidth="1"/>
    <col min="5" max="5" width="10" customWidth="1"/>
    <col min="10" max="10" width="14.7109375" customWidth="1"/>
  </cols>
  <sheetData>
    <row r="2" spans="2:10" ht="28.5" x14ac:dyDescent="0.45">
      <c r="B2" s="11" t="s">
        <v>55</v>
      </c>
    </row>
    <row r="3" spans="2:10" ht="15" customHeight="1" x14ac:dyDescent="0.25">
      <c r="B3" s="119" t="s">
        <v>69</v>
      </c>
      <c r="C3" s="119"/>
      <c r="D3" s="119"/>
      <c r="E3" s="119"/>
      <c r="F3" s="119"/>
      <c r="G3" s="119"/>
      <c r="H3" s="119"/>
      <c r="I3" s="119"/>
      <c r="J3" s="119"/>
    </row>
    <row r="4" spans="2:10" x14ac:dyDescent="0.25">
      <c r="B4" s="119"/>
      <c r="C4" s="119"/>
      <c r="D4" s="119"/>
      <c r="E4" s="119"/>
      <c r="F4" s="119"/>
      <c r="G4" s="119"/>
      <c r="H4" s="119"/>
      <c r="I4" s="119"/>
      <c r="J4" s="119"/>
    </row>
    <row r="5" spans="2:10" x14ac:dyDescent="0.25">
      <c r="B5" s="119"/>
      <c r="C5" s="119"/>
      <c r="D5" s="119"/>
      <c r="E5" s="119"/>
      <c r="F5" s="119"/>
      <c r="G5" s="119"/>
      <c r="H5" s="119"/>
      <c r="I5" s="119"/>
      <c r="J5" s="119"/>
    </row>
    <row r="6" spans="2:10" x14ac:dyDescent="0.25">
      <c r="B6" s="119"/>
      <c r="C6" s="119"/>
      <c r="D6" s="119"/>
      <c r="E6" s="119"/>
      <c r="F6" s="119"/>
      <c r="G6" s="119"/>
      <c r="H6" s="119"/>
      <c r="I6" s="119"/>
      <c r="J6" s="119"/>
    </row>
    <row r="7" spans="2:10" x14ac:dyDescent="0.25">
      <c r="B7" s="120" t="s">
        <v>70</v>
      </c>
      <c r="C7" s="120"/>
      <c r="D7" s="120"/>
      <c r="E7" s="120"/>
      <c r="F7" s="120"/>
      <c r="G7" s="120"/>
      <c r="H7" s="120"/>
      <c r="I7" s="120"/>
      <c r="J7" s="120"/>
    </row>
    <row r="8" spans="2:10" x14ac:dyDescent="0.25">
      <c r="B8" s="14"/>
      <c r="C8" s="14"/>
      <c r="D8" s="14"/>
      <c r="E8" s="14"/>
      <c r="F8" s="14"/>
      <c r="G8" s="14"/>
      <c r="H8" s="14"/>
      <c r="I8" s="14"/>
      <c r="J8" s="14"/>
    </row>
    <row r="9" spans="2:10" x14ac:dyDescent="0.25">
      <c r="B9" s="17" t="s">
        <v>51</v>
      </c>
      <c r="C9" s="14"/>
      <c r="D9" s="14"/>
      <c r="E9" s="14"/>
      <c r="F9" s="14"/>
      <c r="G9" s="14"/>
      <c r="H9" s="14"/>
      <c r="I9" s="14"/>
      <c r="J9" s="14"/>
    </row>
    <row r="10" spans="2:10" x14ac:dyDescent="0.25">
      <c r="B10" s="4" t="s">
        <v>71</v>
      </c>
      <c r="C10" s="8">
        <v>6200000</v>
      </c>
    </row>
    <row r="11" spans="2:10" x14ac:dyDescent="0.25">
      <c r="B11" t="s">
        <v>27</v>
      </c>
    </row>
    <row r="12" spans="2:10" x14ac:dyDescent="0.25">
      <c r="B12" s="4" t="s">
        <v>28</v>
      </c>
      <c r="C12" s="15">
        <v>0.03</v>
      </c>
    </row>
    <row r="13" spans="2:10" x14ac:dyDescent="0.25">
      <c r="B13" s="4" t="s">
        <v>38</v>
      </c>
      <c r="C13" s="5">
        <v>2015</v>
      </c>
    </row>
    <row r="14" spans="2:10" x14ac:dyDescent="0.25">
      <c r="B14" s="4" t="s">
        <v>39</v>
      </c>
      <c r="C14" s="5">
        <v>2020</v>
      </c>
    </row>
    <row r="15" spans="2:10" x14ac:dyDescent="0.25">
      <c r="B15" t="s">
        <v>4</v>
      </c>
      <c r="C15" s="5">
        <f>C14-C13</f>
        <v>5</v>
      </c>
      <c r="D15" t="s">
        <v>64</v>
      </c>
    </row>
    <row r="17" spans="2:4" x14ac:dyDescent="0.25">
      <c r="B17" s="4" t="s">
        <v>56</v>
      </c>
      <c r="C17" s="7"/>
      <c r="D17" t="s">
        <v>58</v>
      </c>
    </row>
    <row r="18" spans="2:4" x14ac:dyDescent="0.25">
      <c r="B18" s="4"/>
      <c r="C18" s="7"/>
    </row>
    <row r="19" spans="2:4" x14ac:dyDescent="0.25">
      <c r="B19" s="4"/>
      <c r="C19" s="9"/>
    </row>
    <row r="20" spans="2:4" x14ac:dyDescent="0.25">
      <c r="C20" s="8"/>
    </row>
    <row r="21" spans="2:4" x14ac:dyDescent="0.25">
      <c r="B21" s="4"/>
      <c r="C21" s="8"/>
    </row>
  </sheetData>
  <mergeCells count="2">
    <mergeCell ref="B3:J6"/>
    <mergeCell ref="B7:J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2:J23"/>
  <sheetViews>
    <sheetView workbookViewId="0"/>
  </sheetViews>
  <sheetFormatPr defaultRowHeight="15" x14ac:dyDescent="0.25"/>
  <cols>
    <col min="1" max="1" width="23" customWidth="1"/>
    <col min="2" max="2" width="11.28515625" customWidth="1"/>
    <col min="3" max="3" width="11.7109375" customWidth="1"/>
    <col min="5" max="5" width="10" customWidth="1"/>
    <col min="10" max="10" width="14.7109375" customWidth="1"/>
  </cols>
  <sheetData>
    <row r="2" spans="2:10" ht="28.5" x14ac:dyDescent="0.45">
      <c r="B2" s="11" t="s">
        <v>57</v>
      </c>
    </row>
    <row r="3" spans="2:10" ht="15" customHeight="1" x14ac:dyDescent="0.25">
      <c r="B3" s="119" t="s">
        <v>72</v>
      </c>
      <c r="C3" s="119"/>
      <c r="D3" s="119"/>
      <c r="E3" s="119"/>
      <c r="F3" s="119"/>
      <c r="G3" s="119"/>
      <c r="H3" s="119"/>
      <c r="I3" s="119"/>
      <c r="J3" s="119"/>
    </row>
    <row r="4" spans="2:10" x14ac:dyDescent="0.25">
      <c r="B4" s="119"/>
      <c r="C4" s="119"/>
      <c r="D4" s="119"/>
      <c r="E4" s="119"/>
      <c r="F4" s="119"/>
      <c r="G4" s="119"/>
      <c r="H4" s="119"/>
      <c r="I4" s="119"/>
      <c r="J4" s="119"/>
    </row>
    <row r="5" spans="2:10" x14ac:dyDescent="0.25">
      <c r="B5" s="119"/>
      <c r="C5" s="119"/>
      <c r="D5" s="119"/>
      <c r="E5" s="119"/>
      <c r="F5" s="119"/>
      <c r="G5" s="119"/>
      <c r="H5" s="119"/>
      <c r="I5" s="119"/>
      <c r="J5" s="119"/>
    </row>
    <row r="6" spans="2:10" x14ac:dyDescent="0.25">
      <c r="B6" s="119"/>
      <c r="C6" s="119"/>
      <c r="D6" s="119"/>
      <c r="E6" s="119"/>
      <c r="F6" s="119"/>
      <c r="G6" s="119"/>
      <c r="H6" s="119"/>
      <c r="I6" s="119"/>
      <c r="J6" s="119"/>
    </row>
    <row r="7" spans="2:10" ht="30.75" customHeight="1" x14ac:dyDescent="0.25">
      <c r="B7" s="119" t="s">
        <v>73</v>
      </c>
      <c r="C7" s="119"/>
      <c r="D7" s="119"/>
      <c r="E7" s="119"/>
      <c r="F7" s="119"/>
      <c r="G7" s="119"/>
      <c r="H7" s="119"/>
      <c r="I7" s="119"/>
      <c r="J7" s="119"/>
    </row>
    <row r="8" spans="2:10" x14ac:dyDescent="0.25">
      <c r="B8" s="14"/>
      <c r="C8" s="14"/>
      <c r="D8" s="14"/>
      <c r="E8" s="14"/>
      <c r="F8" s="14"/>
      <c r="G8" s="14"/>
      <c r="H8" s="14"/>
      <c r="I8" s="14"/>
      <c r="J8" s="14"/>
    </row>
    <row r="9" spans="2:10" x14ac:dyDescent="0.25">
      <c r="B9" s="17" t="s">
        <v>51</v>
      </c>
      <c r="C9" s="14"/>
      <c r="D9" s="14"/>
      <c r="E9" s="14"/>
      <c r="F9" s="14"/>
      <c r="G9" s="14"/>
      <c r="H9" s="14"/>
      <c r="I9" s="14"/>
      <c r="J9" s="14"/>
    </row>
    <row r="10" spans="2:10" x14ac:dyDescent="0.25">
      <c r="B10" s="19" t="s">
        <v>75</v>
      </c>
      <c r="C10" s="20">
        <v>8</v>
      </c>
      <c r="D10" s="14" t="s">
        <v>76</v>
      </c>
      <c r="E10" s="14"/>
      <c r="F10" s="14"/>
      <c r="G10" s="14"/>
      <c r="H10" s="14"/>
      <c r="I10" s="14"/>
      <c r="J10" s="14"/>
    </row>
    <row r="11" spans="2:10" x14ac:dyDescent="0.25">
      <c r="B11" s="21" t="s">
        <v>77</v>
      </c>
      <c r="C11" s="22">
        <v>500</v>
      </c>
      <c r="D11" s="14"/>
      <c r="E11" s="14"/>
      <c r="F11" s="14"/>
      <c r="G11" s="14"/>
      <c r="H11" s="14"/>
      <c r="I11" s="14"/>
      <c r="J11" s="14"/>
    </row>
    <row r="12" spans="2:10" x14ac:dyDescent="0.25">
      <c r="B12" s="4" t="s">
        <v>74</v>
      </c>
      <c r="C12" s="8">
        <f>500*8</f>
        <v>4000</v>
      </c>
      <c r="D12" t="s">
        <v>50</v>
      </c>
    </row>
    <row r="13" spans="2:10" x14ac:dyDescent="0.25">
      <c r="B13" t="s">
        <v>27</v>
      </c>
    </row>
    <row r="14" spans="2:10" x14ac:dyDescent="0.25">
      <c r="B14" s="4" t="s">
        <v>28</v>
      </c>
      <c r="C14" s="2">
        <v>4.4999999999999998E-2</v>
      </c>
    </row>
    <row r="15" spans="2:10" x14ac:dyDescent="0.25">
      <c r="B15" t="s">
        <v>4</v>
      </c>
      <c r="C15" s="5">
        <v>20</v>
      </c>
      <c r="D15" t="s">
        <v>64</v>
      </c>
    </row>
    <row r="17" spans="2:4" x14ac:dyDescent="0.25">
      <c r="B17" s="4" t="s">
        <v>78</v>
      </c>
      <c r="C17" s="7"/>
      <c r="D17" t="s">
        <v>59</v>
      </c>
    </row>
    <row r="18" spans="2:4" x14ac:dyDescent="0.25">
      <c r="B18" s="4"/>
      <c r="C18" s="7"/>
    </row>
    <row r="19" spans="2:4" x14ac:dyDescent="0.25">
      <c r="B19" s="16"/>
      <c r="C19" s="9"/>
    </row>
    <row r="20" spans="2:4" x14ac:dyDescent="0.25">
      <c r="C20" s="8"/>
    </row>
    <row r="21" spans="2:4" x14ac:dyDescent="0.25">
      <c r="B21" s="6"/>
    </row>
    <row r="23" spans="2:4" x14ac:dyDescent="0.25">
      <c r="B23" s="4"/>
      <c r="C23" s="23"/>
    </row>
  </sheetData>
  <mergeCells count="2">
    <mergeCell ref="B3:J6"/>
    <mergeCell ref="B7:J7"/>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J50"/>
  <sheetViews>
    <sheetView workbookViewId="0"/>
  </sheetViews>
  <sheetFormatPr defaultRowHeight="15" x14ac:dyDescent="0.25"/>
  <cols>
    <col min="1" max="1" width="19.140625" customWidth="1"/>
    <col min="2" max="2" width="11.28515625" customWidth="1"/>
    <col min="3" max="3" width="11.7109375" customWidth="1"/>
    <col min="5" max="5" width="10" customWidth="1"/>
  </cols>
  <sheetData>
    <row r="2" spans="2:10" ht="28.5" x14ac:dyDescent="0.45">
      <c r="B2" s="11" t="s">
        <v>22</v>
      </c>
    </row>
    <row r="3" spans="2:10" x14ac:dyDescent="0.25">
      <c r="B3" s="119" t="s">
        <v>81</v>
      </c>
      <c r="C3" s="119"/>
      <c r="D3" s="119"/>
      <c r="E3" s="119"/>
      <c r="F3" s="119"/>
      <c r="G3" s="119"/>
      <c r="H3" s="119"/>
      <c r="I3" s="119"/>
      <c r="J3" s="119"/>
    </row>
    <row r="4" spans="2:10" x14ac:dyDescent="0.25">
      <c r="B4" s="119"/>
      <c r="C4" s="119"/>
      <c r="D4" s="119"/>
      <c r="E4" s="119"/>
      <c r="F4" s="119"/>
      <c r="G4" s="119"/>
      <c r="H4" s="119"/>
      <c r="I4" s="119"/>
      <c r="J4" s="119"/>
    </row>
    <row r="5" spans="2:10" x14ac:dyDescent="0.25">
      <c r="B5" s="119"/>
      <c r="C5" s="119"/>
      <c r="D5" s="119"/>
      <c r="E5" s="119"/>
      <c r="F5" s="119"/>
      <c r="G5" s="119"/>
      <c r="H5" s="119"/>
      <c r="I5" s="119"/>
      <c r="J5" s="119"/>
    </row>
    <row r="6" spans="2:10" x14ac:dyDescent="0.25">
      <c r="B6" s="119"/>
      <c r="C6" s="119"/>
      <c r="D6" s="119"/>
      <c r="E6" s="119"/>
      <c r="F6" s="119"/>
      <c r="G6" s="119"/>
      <c r="H6" s="119"/>
      <c r="I6" s="119"/>
      <c r="J6" s="119"/>
    </row>
    <row r="7" spans="2:10" x14ac:dyDescent="0.25">
      <c r="B7" s="24" t="s">
        <v>82</v>
      </c>
      <c r="C7" s="14"/>
      <c r="D7" s="14"/>
      <c r="E7" s="14"/>
      <c r="F7" s="14"/>
      <c r="G7" s="14"/>
      <c r="H7" s="14"/>
      <c r="I7" s="14"/>
      <c r="J7" s="14"/>
    </row>
    <row r="8" spans="2:10" x14ac:dyDescent="0.25">
      <c r="B8" s="14"/>
      <c r="C8" s="14"/>
      <c r="D8" s="14"/>
      <c r="E8" s="14"/>
      <c r="F8" s="14"/>
      <c r="G8" s="14"/>
      <c r="H8" s="14"/>
      <c r="I8" s="14"/>
      <c r="J8" s="14"/>
    </row>
    <row r="9" spans="2:10" x14ac:dyDescent="0.25">
      <c r="B9" t="s">
        <v>0</v>
      </c>
    </row>
    <row r="10" spans="2:10" x14ac:dyDescent="0.25">
      <c r="B10" t="s">
        <v>1</v>
      </c>
      <c r="C10" s="1">
        <v>27350</v>
      </c>
    </row>
    <row r="11" spans="2:10" x14ac:dyDescent="0.25">
      <c r="B11" t="s">
        <v>2</v>
      </c>
    </row>
    <row r="12" spans="2:10" x14ac:dyDescent="0.25">
      <c r="B12" t="s">
        <v>3</v>
      </c>
      <c r="C12" s="2">
        <v>8.9999999999999993E-3</v>
      </c>
    </row>
    <row r="13" spans="2:10" x14ac:dyDescent="0.25">
      <c r="B13" t="s">
        <v>5</v>
      </c>
      <c r="C13" s="5">
        <v>60</v>
      </c>
      <c r="D13" t="s">
        <v>6</v>
      </c>
    </row>
    <row r="14" spans="2:10" x14ac:dyDescent="0.25">
      <c r="B14" t="s">
        <v>4</v>
      </c>
      <c r="C14" s="5">
        <v>5</v>
      </c>
      <c r="D14" t="s">
        <v>7</v>
      </c>
    </row>
    <row r="17" spans="1:5" x14ac:dyDescent="0.25">
      <c r="B17" s="6" t="s">
        <v>79</v>
      </c>
      <c r="C17" s="6" t="s">
        <v>12</v>
      </c>
    </row>
    <row r="19" spans="1:5" x14ac:dyDescent="0.25">
      <c r="B19" s="4" t="s">
        <v>19</v>
      </c>
      <c r="C19" s="8">
        <f>C10*(C12*(1+C12)^C14)/((1+C12)^C14-1)</f>
        <v>5618.5721454489658</v>
      </c>
    </row>
    <row r="20" spans="1:5" x14ac:dyDescent="0.25">
      <c r="B20" s="4" t="s">
        <v>23</v>
      </c>
      <c r="C20" s="7"/>
      <c r="D20" t="s">
        <v>62</v>
      </c>
    </row>
    <row r="22" spans="1:5" x14ac:dyDescent="0.25">
      <c r="A22" s="4" t="s">
        <v>8</v>
      </c>
      <c r="B22" t="s">
        <v>11</v>
      </c>
    </row>
    <row r="23" spans="1:5" x14ac:dyDescent="0.25">
      <c r="A23" s="4" t="s">
        <v>8</v>
      </c>
      <c r="B23" t="s">
        <v>13</v>
      </c>
    </row>
    <row r="24" spans="1:5" x14ac:dyDescent="0.25">
      <c r="A24" s="4" t="s">
        <v>8</v>
      </c>
      <c r="B24" s="3">
        <v>17.5</v>
      </c>
      <c r="C24" t="s">
        <v>9</v>
      </c>
      <c r="D24" s="1">
        <v>1000</v>
      </c>
      <c r="E24" t="s">
        <v>10</v>
      </c>
    </row>
    <row r="26" spans="1:5" x14ac:dyDescent="0.25">
      <c r="B26" s="4" t="s">
        <v>14</v>
      </c>
      <c r="C26" s="8">
        <f>C10</f>
        <v>27350</v>
      </c>
    </row>
    <row r="27" spans="1:5" x14ac:dyDescent="0.25">
      <c r="B27" s="4" t="s">
        <v>15</v>
      </c>
      <c r="C27" s="5">
        <f>C26/D24</f>
        <v>27.35</v>
      </c>
    </row>
    <row r="28" spans="1:5" x14ac:dyDescent="0.25">
      <c r="B28" s="4" t="s">
        <v>16</v>
      </c>
      <c r="C28" s="9">
        <f>B24</f>
        <v>17.5</v>
      </c>
      <c r="D28" t="s">
        <v>17</v>
      </c>
    </row>
    <row r="29" spans="1:5" x14ac:dyDescent="0.25">
      <c r="B29" s="4" t="s">
        <v>18</v>
      </c>
      <c r="C29" s="25">
        <f>C27*C28</f>
        <v>478.625</v>
      </c>
      <c r="D29" t="s">
        <v>80</v>
      </c>
    </row>
    <row r="30" spans="1:5" x14ac:dyDescent="0.25">
      <c r="B30" s="4" t="s">
        <v>23</v>
      </c>
      <c r="C30" s="26"/>
    </row>
    <row r="31" spans="1:5" x14ac:dyDescent="0.25">
      <c r="B31" s="4" t="s">
        <v>24</v>
      </c>
      <c r="C31" s="10"/>
      <c r="D31" t="s">
        <v>80</v>
      </c>
    </row>
    <row r="33" spans="1:5" x14ac:dyDescent="0.25">
      <c r="B33" s="4" t="s">
        <v>20</v>
      </c>
      <c r="C33" s="121"/>
      <c r="E33" s="1"/>
    </row>
    <row r="34" spans="1:5" x14ac:dyDescent="0.25">
      <c r="B34" s="4" t="s">
        <v>21</v>
      </c>
      <c r="C34" s="121"/>
    </row>
    <row r="36" spans="1:5" x14ac:dyDescent="0.25">
      <c r="A36" s="101"/>
      <c r="B36" s="102"/>
      <c r="C36" s="102"/>
      <c r="D36" s="101"/>
      <c r="E36" s="103"/>
    </row>
    <row r="37" spans="1:5" x14ac:dyDescent="0.25">
      <c r="A37" s="101"/>
      <c r="B37" s="102"/>
      <c r="C37" s="102"/>
      <c r="D37" s="101"/>
      <c r="E37" s="104"/>
    </row>
    <row r="38" spans="1:5" x14ac:dyDescent="0.25">
      <c r="A38" s="101"/>
      <c r="B38" s="101"/>
      <c r="C38" s="105"/>
      <c r="D38" s="101"/>
      <c r="E38" s="101"/>
    </row>
    <row r="39" spans="1:5" x14ac:dyDescent="0.25">
      <c r="A39" s="101"/>
      <c r="B39" s="106"/>
      <c r="C39" s="107"/>
      <c r="D39" s="101"/>
      <c r="E39" s="101"/>
    </row>
    <row r="40" spans="1:5" x14ac:dyDescent="0.25">
      <c r="A40" s="101"/>
      <c r="B40" s="102"/>
      <c r="C40" s="102"/>
      <c r="D40" s="101"/>
      <c r="E40" s="104"/>
    </row>
    <row r="41" spans="1:5" x14ac:dyDescent="0.25">
      <c r="A41" s="101"/>
      <c r="B41" s="106"/>
      <c r="C41" s="105"/>
      <c r="D41" s="101"/>
      <c r="E41" s="101"/>
    </row>
    <row r="42" spans="1:5" x14ac:dyDescent="0.25">
      <c r="A42" s="101"/>
      <c r="B42" s="106"/>
      <c r="C42" s="108"/>
      <c r="D42" s="101"/>
      <c r="E42" s="101"/>
    </row>
    <row r="43" spans="1:5" x14ac:dyDescent="0.25">
      <c r="A43" s="101"/>
      <c r="B43" s="106"/>
      <c r="C43" s="109"/>
      <c r="D43" s="101"/>
      <c r="E43" s="101"/>
    </row>
    <row r="44" spans="1:5" x14ac:dyDescent="0.25">
      <c r="A44" s="101"/>
      <c r="B44" s="106"/>
      <c r="C44" s="107"/>
      <c r="D44" s="101"/>
      <c r="E44" s="101"/>
    </row>
    <row r="45" spans="1:5" x14ac:dyDescent="0.25">
      <c r="A45" s="101"/>
      <c r="B45" s="106"/>
      <c r="C45" s="105"/>
      <c r="D45" s="101"/>
      <c r="E45" s="101"/>
    </row>
    <row r="46" spans="1:5" x14ac:dyDescent="0.25">
      <c r="A46" s="101"/>
      <c r="B46" s="106"/>
      <c r="C46" s="110"/>
      <c r="D46" s="101"/>
      <c r="E46" s="101"/>
    </row>
    <row r="47" spans="1:5" x14ac:dyDescent="0.25">
      <c r="A47" s="101"/>
      <c r="B47" s="101"/>
      <c r="C47" s="101"/>
      <c r="D47" s="101"/>
      <c r="E47" s="101"/>
    </row>
    <row r="48" spans="1:5" x14ac:dyDescent="0.25">
      <c r="A48" s="101"/>
      <c r="B48" s="106"/>
      <c r="C48" s="122"/>
      <c r="D48" s="101"/>
      <c r="E48" s="101"/>
    </row>
    <row r="49" spans="1:5" x14ac:dyDescent="0.25">
      <c r="A49" s="101"/>
      <c r="B49" s="106"/>
      <c r="C49" s="123"/>
      <c r="D49" s="101"/>
      <c r="E49" s="101"/>
    </row>
    <row r="50" spans="1:5" x14ac:dyDescent="0.25">
      <c r="A50" s="101"/>
      <c r="B50" s="101"/>
      <c r="C50" s="111"/>
      <c r="D50" s="101"/>
      <c r="E50" s="101"/>
    </row>
  </sheetData>
  <mergeCells count="3">
    <mergeCell ref="C33:C34"/>
    <mergeCell ref="C48:C49"/>
    <mergeCell ref="B3:J6"/>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J21"/>
  <sheetViews>
    <sheetView workbookViewId="0"/>
  </sheetViews>
  <sheetFormatPr defaultRowHeight="15" x14ac:dyDescent="0.25"/>
  <cols>
    <col min="1" max="1" width="19.140625" customWidth="1"/>
    <col min="2" max="2" width="11.28515625" customWidth="1"/>
    <col min="3" max="3" width="11.7109375" customWidth="1"/>
    <col min="5" max="5" width="10" customWidth="1"/>
    <col min="6" max="6" width="11.85546875" bestFit="1" customWidth="1"/>
  </cols>
  <sheetData>
    <row r="2" spans="2:10" ht="28.5" x14ac:dyDescent="0.45">
      <c r="B2" s="11" t="s">
        <v>25</v>
      </c>
    </row>
    <row r="3" spans="2:10" x14ac:dyDescent="0.25">
      <c r="B3" s="119" t="s">
        <v>83</v>
      </c>
      <c r="C3" s="119"/>
      <c r="D3" s="119"/>
      <c r="E3" s="119"/>
      <c r="F3" s="119"/>
      <c r="G3" s="119"/>
      <c r="H3" s="119"/>
      <c r="I3" s="119"/>
      <c r="J3" s="119"/>
    </row>
    <row r="4" spans="2:10" x14ac:dyDescent="0.25">
      <c r="B4" s="119"/>
      <c r="C4" s="119"/>
      <c r="D4" s="119"/>
      <c r="E4" s="119"/>
      <c r="F4" s="119"/>
      <c r="G4" s="119"/>
      <c r="H4" s="119"/>
      <c r="I4" s="119"/>
      <c r="J4" s="119"/>
    </row>
    <row r="5" spans="2:10" x14ac:dyDescent="0.25">
      <c r="B5" s="119"/>
      <c r="C5" s="119"/>
      <c r="D5" s="119"/>
      <c r="E5" s="119"/>
      <c r="F5" s="119"/>
      <c r="G5" s="119"/>
      <c r="H5" s="119"/>
      <c r="I5" s="119"/>
      <c r="J5" s="119"/>
    </row>
    <row r="6" spans="2:10" x14ac:dyDescent="0.25">
      <c r="B6" s="119"/>
      <c r="C6" s="119"/>
      <c r="D6" s="119"/>
      <c r="E6" s="119"/>
      <c r="F6" s="119"/>
      <c r="G6" s="119"/>
      <c r="H6" s="119"/>
      <c r="I6" s="119"/>
      <c r="J6" s="119"/>
    </row>
    <row r="7" spans="2:10" x14ac:dyDescent="0.25">
      <c r="B7" s="24" t="s">
        <v>84</v>
      </c>
    </row>
    <row r="9" spans="2:10" x14ac:dyDescent="0.25">
      <c r="B9" t="s">
        <v>26</v>
      </c>
    </row>
    <row r="10" spans="2:10" x14ac:dyDescent="0.25">
      <c r="B10" s="4" t="s">
        <v>29</v>
      </c>
      <c r="C10" s="1">
        <v>1000000</v>
      </c>
    </row>
    <row r="11" spans="2:10" x14ac:dyDescent="0.25">
      <c r="B11" t="s">
        <v>27</v>
      </c>
    </row>
    <row r="12" spans="2:10" x14ac:dyDescent="0.25">
      <c r="B12" s="4" t="s">
        <v>28</v>
      </c>
      <c r="C12" s="2">
        <v>0.03</v>
      </c>
    </row>
    <row r="13" spans="2:10" x14ac:dyDescent="0.25">
      <c r="B13" s="4" t="s">
        <v>30</v>
      </c>
      <c r="C13" s="5">
        <v>2020</v>
      </c>
    </row>
    <row r="14" spans="2:10" x14ac:dyDescent="0.25">
      <c r="B14" t="s">
        <v>4</v>
      </c>
      <c r="C14" s="5">
        <v>5</v>
      </c>
      <c r="D14" t="s">
        <v>7</v>
      </c>
    </row>
    <row r="17" spans="2:6" x14ac:dyDescent="0.25">
      <c r="B17" s="6"/>
      <c r="C17" s="6"/>
    </row>
    <row r="19" spans="2:6" x14ac:dyDescent="0.25">
      <c r="B19" s="4" t="s">
        <v>19</v>
      </c>
      <c r="C19" s="7"/>
      <c r="D19" t="s">
        <v>63</v>
      </c>
      <c r="F19" s="3"/>
    </row>
    <row r="20" spans="2:6" x14ac:dyDescent="0.25">
      <c r="B20" s="4" t="s">
        <v>31</v>
      </c>
      <c r="C20" s="13">
        <v>1000</v>
      </c>
      <c r="D20" t="s">
        <v>32</v>
      </c>
    </row>
    <row r="21" spans="2:6" x14ac:dyDescent="0.25">
      <c r="B21" s="4" t="s">
        <v>34</v>
      </c>
      <c r="C21" s="7"/>
      <c r="D21" t="s">
        <v>33</v>
      </c>
    </row>
  </sheetData>
  <mergeCells count="1">
    <mergeCell ref="B3:J6"/>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4:H47"/>
  <sheetViews>
    <sheetView workbookViewId="0">
      <selection activeCell="I8" sqref="I8"/>
    </sheetView>
  </sheetViews>
  <sheetFormatPr defaultColWidth="9.140625" defaultRowHeight="15" x14ac:dyDescent="0.25"/>
  <cols>
    <col min="1" max="1" width="14.5703125" style="57" customWidth="1"/>
    <col min="2" max="2" width="10.5703125" style="57" bestFit="1" customWidth="1"/>
    <col min="3" max="3" width="10.140625" style="57" bestFit="1" customWidth="1"/>
    <col min="4" max="4" width="17.42578125" style="57" bestFit="1" customWidth="1"/>
    <col min="5" max="5" width="14" style="57" bestFit="1" customWidth="1"/>
    <col min="6" max="6" width="9.140625" style="57" bestFit="1" customWidth="1"/>
    <col min="7" max="7" width="24" style="57" customWidth="1"/>
    <col min="8" max="16384" width="9.140625" style="57"/>
  </cols>
  <sheetData>
    <row r="4" spans="2:6" ht="15.75" thickBot="1" x14ac:dyDescent="0.3"/>
    <row r="5" spans="2:6" ht="16.5" thickTop="1" thickBot="1" x14ac:dyDescent="0.3">
      <c r="B5" s="58" t="s">
        <v>119</v>
      </c>
      <c r="C5" s="59" t="s">
        <v>120</v>
      </c>
      <c r="D5" s="59" t="s">
        <v>121</v>
      </c>
      <c r="E5" s="59" t="s">
        <v>122</v>
      </c>
      <c r="F5" s="60" t="s">
        <v>123</v>
      </c>
    </row>
    <row r="6" spans="2:6" ht="15.75" thickBot="1" x14ac:dyDescent="0.3">
      <c r="B6" s="61" t="s">
        <v>124</v>
      </c>
      <c r="C6" s="62" t="s">
        <v>125</v>
      </c>
      <c r="D6" s="62" t="s">
        <v>126</v>
      </c>
      <c r="E6" s="62">
        <v>0</v>
      </c>
      <c r="F6" s="63">
        <v>50</v>
      </c>
    </row>
    <row r="7" spans="2:6" ht="15.75" thickBot="1" x14ac:dyDescent="0.3">
      <c r="B7" s="64" t="s">
        <v>127</v>
      </c>
      <c r="C7" s="65" t="s">
        <v>128</v>
      </c>
      <c r="D7" s="65" t="s">
        <v>129</v>
      </c>
      <c r="E7" s="65" t="s">
        <v>130</v>
      </c>
      <c r="F7" s="66">
        <v>25</v>
      </c>
    </row>
    <row r="8" spans="2:6" ht="15.75" thickTop="1" x14ac:dyDescent="0.25"/>
    <row r="9" spans="2:6" x14ac:dyDescent="0.25">
      <c r="B9" s="70" t="s">
        <v>131</v>
      </c>
      <c r="C9" s="67"/>
      <c r="D9" s="67"/>
      <c r="E9" s="67"/>
      <c r="F9" s="67"/>
    </row>
    <row r="10" spans="2:6" x14ac:dyDescent="0.25">
      <c r="B10" s="67"/>
      <c r="C10" s="67"/>
      <c r="D10" s="67"/>
      <c r="E10" s="67"/>
      <c r="F10" s="67"/>
    </row>
    <row r="11" spans="2:6" x14ac:dyDescent="0.25">
      <c r="B11" s="21" t="s">
        <v>133</v>
      </c>
      <c r="C11" s="68">
        <v>525000</v>
      </c>
      <c r="D11" s="67"/>
      <c r="E11" s="67"/>
      <c r="F11" s="67"/>
    </row>
    <row r="12" spans="2:6" x14ac:dyDescent="0.25">
      <c r="B12" s="69" t="s">
        <v>28</v>
      </c>
      <c r="C12" s="79">
        <v>0.08</v>
      </c>
      <c r="D12" s="67"/>
      <c r="E12" s="67"/>
      <c r="F12" s="67"/>
    </row>
    <row r="13" spans="2:6" x14ac:dyDescent="0.25">
      <c r="B13" s="69" t="s">
        <v>134</v>
      </c>
      <c r="C13" s="80">
        <v>50</v>
      </c>
      <c r="D13" s="67" t="s">
        <v>64</v>
      </c>
      <c r="E13" s="67"/>
      <c r="F13" s="67"/>
    </row>
    <row r="14" spans="2:6" x14ac:dyDescent="0.25">
      <c r="D14" s="67"/>
      <c r="E14" s="67"/>
      <c r="F14" s="67"/>
    </row>
    <row r="15" spans="2:6" x14ac:dyDescent="0.25">
      <c r="B15" s="71" t="s">
        <v>138</v>
      </c>
      <c r="C15" s="72">
        <f>C11*((C12*(1+C12)^C13)/((1+C12)^C13-1))</f>
        <v>42915.000534848172</v>
      </c>
      <c r="D15" s="73" t="s">
        <v>136</v>
      </c>
      <c r="E15" s="67"/>
      <c r="F15" s="67"/>
    </row>
    <row r="16" spans="2:6" x14ac:dyDescent="0.25">
      <c r="B16" s="74" t="s">
        <v>132</v>
      </c>
      <c r="C16" s="75">
        <v>26000</v>
      </c>
      <c r="D16" s="76"/>
      <c r="E16" s="67"/>
      <c r="F16" s="67"/>
    </row>
    <row r="17" spans="2:8" x14ac:dyDescent="0.25">
      <c r="B17" s="77" t="s">
        <v>135</v>
      </c>
      <c r="C17" s="78">
        <f>C15+C16</f>
        <v>68915.000534848165</v>
      </c>
      <c r="D17" s="67"/>
      <c r="E17" s="67"/>
      <c r="F17" s="67"/>
    </row>
    <row r="18" spans="2:8" x14ac:dyDescent="0.25">
      <c r="B18" s="67"/>
      <c r="C18" s="67"/>
      <c r="D18" s="67"/>
      <c r="E18" s="67"/>
      <c r="F18" s="67"/>
    </row>
    <row r="19" spans="2:8" x14ac:dyDescent="0.25">
      <c r="B19" s="67"/>
      <c r="C19" s="67"/>
      <c r="D19" s="67"/>
      <c r="E19" s="67"/>
      <c r="F19" s="67"/>
    </row>
    <row r="20" spans="2:8" x14ac:dyDescent="0.25">
      <c r="B20" s="67"/>
      <c r="C20" s="67"/>
      <c r="D20" s="67"/>
      <c r="E20" s="67"/>
      <c r="F20" s="67"/>
    </row>
    <row r="21" spans="2:8" x14ac:dyDescent="0.25">
      <c r="B21" s="70" t="s">
        <v>137</v>
      </c>
      <c r="C21" s="67"/>
      <c r="D21" s="67"/>
      <c r="E21" s="67"/>
      <c r="F21" s="67"/>
    </row>
    <row r="22" spans="2:8" x14ac:dyDescent="0.25">
      <c r="B22" s="70"/>
      <c r="C22" s="67"/>
      <c r="D22" s="67"/>
      <c r="E22" s="67"/>
      <c r="F22" s="67"/>
    </row>
    <row r="23" spans="2:8" x14ac:dyDescent="0.25">
      <c r="B23" s="70"/>
      <c r="C23" s="67"/>
      <c r="D23" s="67"/>
      <c r="E23" s="67"/>
      <c r="F23" s="67"/>
    </row>
    <row r="24" spans="2:8" x14ac:dyDescent="0.25">
      <c r="B24" s="81" t="s">
        <v>141</v>
      </c>
      <c r="C24" s="67"/>
      <c r="D24" s="67"/>
      <c r="E24" s="67"/>
      <c r="F24" s="67"/>
    </row>
    <row r="25" spans="2:8" x14ac:dyDescent="0.25">
      <c r="B25" s="81"/>
      <c r="C25" s="67"/>
      <c r="D25" s="67"/>
      <c r="E25" s="67"/>
      <c r="F25" s="67"/>
    </row>
    <row r="26" spans="2:8" x14ac:dyDescent="0.25">
      <c r="B26" s="67" t="s">
        <v>139</v>
      </c>
      <c r="C26" s="67"/>
      <c r="D26" s="67"/>
      <c r="F26" s="67"/>
      <c r="G26" s="67"/>
    </row>
    <row r="27" spans="2:8" x14ac:dyDescent="0.25">
      <c r="B27" s="67"/>
      <c r="C27" s="67"/>
      <c r="D27" s="67"/>
      <c r="F27" s="67"/>
      <c r="G27" s="67"/>
    </row>
    <row r="28" spans="2:8" x14ac:dyDescent="0.25">
      <c r="B28" s="21" t="s">
        <v>133</v>
      </c>
      <c r="C28" s="68">
        <v>50000</v>
      </c>
      <c r="D28" s="67"/>
      <c r="F28" s="21"/>
      <c r="G28" s="68"/>
      <c r="H28" s="67"/>
    </row>
    <row r="29" spans="2:8" x14ac:dyDescent="0.25">
      <c r="B29" s="69" t="s">
        <v>28</v>
      </c>
      <c r="C29" s="79">
        <v>0.08</v>
      </c>
      <c r="D29" s="67"/>
      <c r="F29" s="69"/>
      <c r="G29" s="79"/>
      <c r="H29" s="67"/>
    </row>
    <row r="30" spans="2:8" x14ac:dyDescent="0.25">
      <c r="B30" s="69" t="s">
        <v>134</v>
      </c>
      <c r="C30" s="80">
        <v>25</v>
      </c>
      <c r="D30" s="67" t="s">
        <v>64</v>
      </c>
      <c r="F30" s="69"/>
      <c r="G30" s="80"/>
      <c r="H30" s="67"/>
    </row>
    <row r="31" spans="2:8" x14ac:dyDescent="0.25">
      <c r="B31" s="69" t="s">
        <v>140</v>
      </c>
      <c r="C31" s="68">
        <f>C28*(C29/((1+C29)^C30-1))</f>
        <v>683.93895259840565</v>
      </c>
      <c r="D31" s="67" t="s">
        <v>142</v>
      </c>
      <c r="F31" s="69"/>
      <c r="G31" s="68"/>
      <c r="H31" s="67"/>
    </row>
    <row r="32" spans="2:8" x14ac:dyDescent="0.25">
      <c r="B32" s="67"/>
      <c r="C32" s="67"/>
      <c r="D32" s="67"/>
      <c r="E32" s="67"/>
      <c r="F32" s="67"/>
    </row>
    <row r="33" spans="2:8" x14ac:dyDescent="0.25">
      <c r="B33" s="67"/>
      <c r="C33" s="67"/>
      <c r="D33" s="67"/>
      <c r="E33" s="67"/>
      <c r="F33" s="67"/>
    </row>
    <row r="34" spans="2:8" x14ac:dyDescent="0.25">
      <c r="B34" s="81" t="s">
        <v>144</v>
      </c>
      <c r="C34" s="67"/>
      <c r="D34" s="67"/>
      <c r="E34" s="67"/>
      <c r="F34" s="67"/>
    </row>
    <row r="35" spans="2:8" x14ac:dyDescent="0.25">
      <c r="B35" s="81"/>
      <c r="C35" s="67"/>
      <c r="D35" s="67"/>
      <c r="E35" s="67"/>
      <c r="F35" s="67"/>
    </row>
    <row r="36" spans="2:8" x14ac:dyDescent="0.25">
      <c r="B36" s="67" t="s">
        <v>145</v>
      </c>
      <c r="C36" s="67"/>
      <c r="D36" s="67"/>
      <c r="E36" s="67"/>
      <c r="F36" s="67"/>
      <c r="G36" s="67"/>
      <c r="H36" s="67"/>
    </row>
    <row r="37" spans="2:8" x14ac:dyDescent="0.25">
      <c r="B37" s="67"/>
      <c r="C37" s="67"/>
      <c r="D37" s="67"/>
      <c r="E37" s="67"/>
      <c r="F37" s="67"/>
      <c r="G37" s="67"/>
      <c r="H37" s="67"/>
    </row>
    <row r="38" spans="2:8" x14ac:dyDescent="0.25">
      <c r="B38" s="21" t="s">
        <v>133</v>
      </c>
      <c r="C38" s="68">
        <v>312000</v>
      </c>
      <c r="D38" s="67"/>
      <c r="E38" s="67"/>
      <c r="F38" s="21"/>
      <c r="G38" s="68"/>
      <c r="H38" s="67"/>
    </row>
    <row r="39" spans="2:8" x14ac:dyDescent="0.25">
      <c r="B39" s="69" t="s">
        <v>28</v>
      </c>
      <c r="C39" s="79">
        <v>0.08</v>
      </c>
      <c r="D39" s="67"/>
      <c r="E39" s="67"/>
      <c r="F39" s="69"/>
      <c r="G39" s="79"/>
      <c r="H39" s="67"/>
    </row>
    <row r="40" spans="2:8" x14ac:dyDescent="0.25">
      <c r="B40" s="69" t="s">
        <v>134</v>
      </c>
      <c r="C40" s="80">
        <v>25</v>
      </c>
      <c r="D40" s="67" t="s">
        <v>64</v>
      </c>
      <c r="E40" s="67"/>
      <c r="F40" s="69"/>
      <c r="G40" s="80"/>
      <c r="H40" s="67"/>
    </row>
    <row r="41" spans="2:8" x14ac:dyDescent="0.25">
      <c r="B41" s="69" t="s">
        <v>140</v>
      </c>
      <c r="C41" s="72">
        <f>C38*((C39*(1+C39)^C40)/((1+C39)^C40-1))</f>
        <v>29227.77906421405</v>
      </c>
      <c r="D41" s="67" t="s">
        <v>143</v>
      </c>
      <c r="E41" s="19"/>
      <c r="F41" s="69"/>
      <c r="G41" s="68"/>
      <c r="H41" s="67"/>
    </row>
    <row r="42" spans="2:8" x14ac:dyDescent="0.25">
      <c r="B42" s="19"/>
      <c r="D42" s="19"/>
      <c r="E42" s="19"/>
      <c r="F42" s="19"/>
    </row>
    <row r="44" spans="2:8" x14ac:dyDescent="0.25">
      <c r="B44" s="69" t="s">
        <v>148</v>
      </c>
      <c r="C44" s="83">
        <f>C31</f>
        <v>683.93895259840565</v>
      </c>
    </row>
    <row r="45" spans="2:8" x14ac:dyDescent="0.25">
      <c r="B45" s="21" t="s">
        <v>147</v>
      </c>
      <c r="C45" s="83">
        <f>C41</f>
        <v>29227.77906421405</v>
      </c>
    </row>
    <row r="46" spans="2:8" x14ac:dyDescent="0.25">
      <c r="B46" s="69" t="s">
        <v>146</v>
      </c>
      <c r="C46" s="68">
        <v>48000</v>
      </c>
    </row>
    <row r="47" spans="2:8" x14ac:dyDescent="0.25">
      <c r="B47" s="69" t="s">
        <v>135</v>
      </c>
      <c r="C47" s="68">
        <f>SUM(C45:C46)-C44</f>
        <v>76543.840111615646</v>
      </c>
      <c r="D47" s="82"/>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2:H47"/>
  <sheetViews>
    <sheetView workbookViewId="0">
      <selection activeCell="B21" sqref="B21:G23"/>
    </sheetView>
  </sheetViews>
  <sheetFormatPr defaultColWidth="9.140625" defaultRowHeight="15" x14ac:dyDescent="0.25"/>
  <cols>
    <col min="1" max="1" width="14.5703125" style="57" customWidth="1"/>
    <col min="2" max="2" width="10.5703125" style="57" bestFit="1" customWidth="1"/>
    <col min="3" max="3" width="10.140625" style="57" bestFit="1" customWidth="1"/>
    <col min="4" max="4" width="17.42578125" style="57" bestFit="1" customWidth="1"/>
    <col min="5" max="5" width="14" style="57" bestFit="1" customWidth="1"/>
    <col min="6" max="6" width="9.140625" style="57" bestFit="1" customWidth="1"/>
    <col min="7" max="7" width="24" style="57" customWidth="1"/>
    <col min="8" max="16384" width="9.140625" style="57"/>
  </cols>
  <sheetData>
    <row r="2" spans="1:7" x14ac:dyDescent="0.25">
      <c r="A2" s="112"/>
      <c r="B2" s="112"/>
      <c r="C2" s="112"/>
      <c r="D2" s="112"/>
      <c r="E2" s="112"/>
      <c r="F2" s="112"/>
      <c r="G2" s="112"/>
    </row>
    <row r="3" spans="1:7" x14ac:dyDescent="0.25">
      <c r="A3" s="112"/>
      <c r="B3" s="124" t="s">
        <v>173</v>
      </c>
      <c r="C3" s="124"/>
      <c r="D3" s="124"/>
      <c r="E3" s="124"/>
      <c r="F3" s="124"/>
      <c r="G3" s="124"/>
    </row>
    <row r="4" spans="1:7" x14ac:dyDescent="0.25">
      <c r="A4" s="112"/>
      <c r="B4" s="124"/>
      <c r="C4" s="124"/>
      <c r="D4" s="124"/>
      <c r="E4" s="124"/>
      <c r="F4" s="124"/>
      <c r="G4" s="124"/>
    </row>
    <row r="5" spans="1:7" x14ac:dyDescent="0.25">
      <c r="A5" s="112"/>
      <c r="B5" s="124"/>
      <c r="C5" s="124"/>
      <c r="D5" s="124"/>
      <c r="E5" s="124"/>
      <c r="F5" s="124"/>
      <c r="G5" s="124"/>
    </row>
    <row r="6" spans="1:7" x14ac:dyDescent="0.25">
      <c r="A6" s="112"/>
      <c r="B6" s="124"/>
      <c r="C6" s="124"/>
      <c r="D6" s="124"/>
      <c r="E6" s="124"/>
      <c r="F6" s="124"/>
      <c r="G6" s="124"/>
    </row>
    <row r="7" spans="1:7" x14ac:dyDescent="0.25">
      <c r="A7" s="112"/>
      <c r="B7" s="124"/>
      <c r="C7" s="124"/>
      <c r="D7" s="124"/>
      <c r="E7" s="124"/>
      <c r="F7" s="124"/>
      <c r="G7" s="124"/>
    </row>
    <row r="8" spans="1:7" x14ac:dyDescent="0.25">
      <c r="A8" s="112"/>
      <c r="B8" s="112"/>
      <c r="C8" s="112"/>
      <c r="D8" s="112"/>
      <c r="E8" s="112"/>
      <c r="F8" s="112"/>
      <c r="G8" s="112"/>
    </row>
    <row r="9" spans="1:7" x14ac:dyDescent="0.25">
      <c r="A9" s="112"/>
      <c r="B9" s="70"/>
      <c r="C9" s="73"/>
      <c r="D9" s="73"/>
      <c r="E9" s="73"/>
      <c r="F9" s="73"/>
      <c r="G9" s="112"/>
    </row>
    <row r="10" spans="1:7" x14ac:dyDescent="0.25">
      <c r="A10" s="112"/>
      <c r="B10" s="73"/>
      <c r="C10" s="73"/>
      <c r="D10" s="73"/>
      <c r="E10" s="73"/>
      <c r="F10" s="73"/>
      <c r="G10" s="112"/>
    </row>
    <row r="11" spans="1:7" x14ac:dyDescent="0.25">
      <c r="A11" s="112"/>
      <c r="B11" s="113"/>
      <c r="C11" s="72"/>
      <c r="D11" s="73"/>
      <c r="E11" s="73"/>
      <c r="F11" s="73"/>
      <c r="G11" s="112"/>
    </row>
    <row r="12" spans="1:7" x14ac:dyDescent="0.25">
      <c r="A12" s="112"/>
      <c r="B12" s="71"/>
      <c r="C12" s="114"/>
      <c r="D12" s="73"/>
      <c r="E12" s="73"/>
      <c r="F12" s="73"/>
      <c r="G12" s="112"/>
    </row>
    <row r="13" spans="1:7" x14ac:dyDescent="0.25">
      <c r="A13" s="112"/>
      <c r="B13" s="71"/>
      <c r="C13" s="115"/>
      <c r="D13" s="73"/>
      <c r="E13" s="73"/>
      <c r="F13" s="73"/>
      <c r="G13" s="112"/>
    </row>
    <row r="14" spans="1:7" x14ac:dyDescent="0.25">
      <c r="A14" s="112"/>
      <c r="B14" s="112"/>
      <c r="C14" s="112"/>
      <c r="D14" s="73"/>
      <c r="E14" s="73"/>
      <c r="F14" s="73"/>
      <c r="G14" s="112"/>
    </row>
    <row r="15" spans="1:7" x14ac:dyDescent="0.25">
      <c r="A15" s="112"/>
      <c r="B15" s="71"/>
      <c r="C15" s="72"/>
      <c r="D15" s="73"/>
      <c r="E15" s="73"/>
      <c r="F15" s="73"/>
      <c r="G15" s="112"/>
    </row>
    <row r="16" spans="1:7" x14ac:dyDescent="0.25">
      <c r="A16" s="112"/>
      <c r="B16" s="71"/>
      <c r="C16" s="72"/>
      <c r="D16" s="73"/>
      <c r="E16" s="73"/>
      <c r="F16" s="73"/>
      <c r="G16" s="112"/>
    </row>
    <row r="17" spans="1:8" x14ac:dyDescent="0.25">
      <c r="A17" s="112"/>
      <c r="B17" s="116"/>
      <c r="C17" s="117"/>
      <c r="D17" s="73"/>
      <c r="E17" s="73"/>
      <c r="F17" s="73"/>
      <c r="G17" s="112"/>
    </row>
    <row r="18" spans="1:8" x14ac:dyDescent="0.25">
      <c r="A18" s="112"/>
      <c r="B18" s="73"/>
      <c r="C18" s="73"/>
      <c r="D18" s="73"/>
      <c r="E18" s="73"/>
      <c r="F18" s="73"/>
      <c r="G18" s="112"/>
    </row>
    <row r="19" spans="1:8" x14ac:dyDescent="0.25">
      <c r="A19" s="112"/>
      <c r="B19" s="73"/>
      <c r="C19" s="73"/>
      <c r="D19" s="73"/>
      <c r="E19" s="73"/>
      <c r="F19" s="73"/>
      <c r="G19" s="112"/>
    </row>
    <row r="20" spans="1:8" x14ac:dyDescent="0.25">
      <c r="A20" s="112"/>
      <c r="B20" s="73"/>
      <c r="C20" s="73"/>
      <c r="D20" s="73"/>
      <c r="E20" s="73"/>
      <c r="F20" s="73"/>
      <c r="G20" s="112"/>
    </row>
    <row r="21" spans="1:8" ht="15" customHeight="1" x14ac:dyDescent="0.25">
      <c r="A21" s="112"/>
      <c r="B21" s="125" t="s">
        <v>174</v>
      </c>
      <c r="C21" s="125"/>
      <c r="D21" s="125"/>
      <c r="E21" s="125"/>
      <c r="F21" s="125"/>
      <c r="G21" s="125"/>
    </row>
    <row r="22" spans="1:8" x14ac:dyDescent="0.25">
      <c r="A22" s="112"/>
      <c r="B22" s="125"/>
      <c r="C22" s="125"/>
      <c r="D22" s="125"/>
      <c r="E22" s="125"/>
      <c r="F22" s="125"/>
      <c r="G22" s="125"/>
    </row>
    <row r="23" spans="1:8" x14ac:dyDescent="0.25">
      <c r="A23" s="112"/>
      <c r="B23" s="125"/>
      <c r="C23" s="125"/>
      <c r="D23" s="125"/>
      <c r="E23" s="125"/>
      <c r="F23" s="125"/>
      <c r="G23" s="125"/>
    </row>
    <row r="24" spans="1:8" x14ac:dyDescent="0.25">
      <c r="A24" s="112"/>
      <c r="B24" s="118"/>
      <c r="C24" s="118"/>
      <c r="D24" s="118"/>
      <c r="E24" s="118"/>
      <c r="F24" s="118"/>
      <c r="G24" s="118"/>
    </row>
    <row r="25" spans="1:8" x14ac:dyDescent="0.25">
      <c r="B25" s="118"/>
      <c r="C25" s="118"/>
      <c r="D25" s="118"/>
      <c r="E25" s="118"/>
      <c r="F25" s="118"/>
      <c r="G25" s="118"/>
    </row>
    <row r="26" spans="1:8" x14ac:dyDescent="0.25">
      <c r="B26" s="118"/>
      <c r="C26" s="118"/>
      <c r="D26" s="118"/>
      <c r="E26" s="118"/>
      <c r="F26" s="118"/>
      <c r="G26" s="118"/>
    </row>
    <row r="27" spans="1:8" x14ac:dyDescent="0.25">
      <c r="B27" s="67"/>
      <c r="C27" s="67"/>
      <c r="D27" s="67"/>
      <c r="F27" s="67"/>
      <c r="G27" s="67"/>
    </row>
    <row r="28" spans="1:8" x14ac:dyDescent="0.25">
      <c r="B28" s="21"/>
      <c r="C28" s="68"/>
      <c r="D28" s="67"/>
      <c r="F28" s="21"/>
      <c r="G28" s="68"/>
      <c r="H28" s="67"/>
    </row>
    <row r="29" spans="1:8" x14ac:dyDescent="0.25">
      <c r="B29" s="69"/>
      <c r="C29" s="79"/>
      <c r="D29" s="67"/>
      <c r="F29" s="69"/>
      <c r="G29" s="79"/>
      <c r="H29" s="67"/>
    </row>
    <row r="30" spans="1:8" x14ac:dyDescent="0.25">
      <c r="B30" s="69"/>
      <c r="C30" s="80"/>
      <c r="D30" s="67"/>
      <c r="F30" s="69"/>
      <c r="G30" s="80"/>
      <c r="H30" s="67"/>
    </row>
    <row r="31" spans="1:8" x14ac:dyDescent="0.25">
      <c r="B31" s="69"/>
      <c r="C31" s="68"/>
      <c r="D31" s="67"/>
      <c r="F31" s="69"/>
      <c r="G31" s="68"/>
      <c r="H31" s="67"/>
    </row>
    <row r="32" spans="1:8" x14ac:dyDescent="0.25">
      <c r="B32" s="67"/>
      <c r="C32" s="67"/>
      <c r="D32" s="67"/>
      <c r="E32" s="67"/>
      <c r="F32" s="67"/>
    </row>
    <row r="33" spans="2:8" x14ac:dyDescent="0.25">
      <c r="B33" s="67"/>
      <c r="C33" s="67"/>
      <c r="D33" s="67"/>
      <c r="E33" s="67"/>
      <c r="F33" s="67"/>
    </row>
    <row r="34" spans="2:8" x14ac:dyDescent="0.25">
      <c r="B34" s="81"/>
      <c r="C34" s="67"/>
      <c r="D34" s="67"/>
      <c r="E34" s="67"/>
      <c r="F34" s="67"/>
    </row>
    <row r="35" spans="2:8" x14ac:dyDescent="0.25">
      <c r="B35" s="81"/>
      <c r="C35" s="67"/>
      <c r="D35" s="67"/>
      <c r="E35" s="67"/>
      <c r="F35" s="67"/>
    </row>
    <row r="36" spans="2:8" x14ac:dyDescent="0.25">
      <c r="B36" s="67"/>
      <c r="C36" s="67"/>
      <c r="D36" s="67"/>
      <c r="E36" s="67"/>
      <c r="F36" s="67"/>
      <c r="G36" s="67"/>
      <c r="H36" s="67"/>
    </row>
    <row r="37" spans="2:8" x14ac:dyDescent="0.25">
      <c r="B37" s="67"/>
      <c r="C37" s="67"/>
      <c r="D37" s="67"/>
      <c r="E37" s="67"/>
      <c r="F37" s="67"/>
      <c r="G37" s="67"/>
      <c r="H37" s="67"/>
    </row>
    <row r="38" spans="2:8" x14ac:dyDescent="0.25">
      <c r="B38" s="21"/>
      <c r="C38" s="68"/>
      <c r="D38" s="67"/>
      <c r="E38" s="67"/>
      <c r="F38" s="21"/>
      <c r="G38" s="68"/>
      <c r="H38" s="67"/>
    </row>
    <row r="39" spans="2:8" x14ac:dyDescent="0.25">
      <c r="B39" s="69"/>
      <c r="C39" s="79"/>
      <c r="D39" s="67"/>
      <c r="E39" s="67"/>
      <c r="F39" s="69"/>
      <c r="G39" s="79"/>
      <c r="H39" s="67"/>
    </row>
    <row r="40" spans="2:8" x14ac:dyDescent="0.25">
      <c r="B40" s="69"/>
      <c r="C40" s="80"/>
      <c r="D40" s="67"/>
      <c r="E40" s="67"/>
      <c r="F40" s="69"/>
      <c r="G40" s="80"/>
      <c r="H40" s="67"/>
    </row>
    <row r="41" spans="2:8" x14ac:dyDescent="0.25">
      <c r="B41" s="69"/>
      <c r="C41" s="72"/>
      <c r="D41" s="67"/>
      <c r="E41" s="19"/>
      <c r="F41" s="69"/>
      <c r="G41" s="68"/>
      <c r="H41" s="67"/>
    </row>
    <row r="42" spans="2:8" x14ac:dyDescent="0.25">
      <c r="B42" s="19"/>
      <c r="D42" s="19"/>
      <c r="E42" s="19"/>
      <c r="F42" s="19"/>
    </row>
    <row r="44" spans="2:8" x14ac:dyDescent="0.25">
      <c r="B44" s="69"/>
      <c r="C44" s="83"/>
    </row>
    <row r="45" spans="2:8" x14ac:dyDescent="0.25">
      <c r="B45" s="21"/>
      <c r="C45" s="83"/>
    </row>
    <row r="46" spans="2:8" x14ac:dyDescent="0.25">
      <c r="B46" s="69"/>
      <c r="C46" s="68"/>
    </row>
    <row r="47" spans="2:8" x14ac:dyDescent="0.25">
      <c r="B47" s="69"/>
      <c r="C47" s="68"/>
      <c r="D47" s="82"/>
    </row>
  </sheetData>
  <mergeCells count="2">
    <mergeCell ref="B3:G7"/>
    <mergeCell ref="B21:G23"/>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2:Q68"/>
  <sheetViews>
    <sheetView workbookViewId="0">
      <selection activeCell="E26" sqref="E26"/>
    </sheetView>
  </sheetViews>
  <sheetFormatPr defaultRowHeight="12.75" x14ac:dyDescent="0.2"/>
  <cols>
    <col min="1" max="1" width="4.42578125" style="27" customWidth="1"/>
    <col min="2" max="2" width="11.7109375" style="27" customWidth="1"/>
    <col min="3" max="3" width="17.42578125" style="27" customWidth="1"/>
    <col min="4" max="4" width="16.42578125" style="27" customWidth="1"/>
    <col min="5" max="6" width="18.28515625" style="27" customWidth="1"/>
    <col min="7" max="7" width="15.85546875" style="27" customWidth="1"/>
    <col min="8" max="8" width="9.140625" style="27"/>
    <col min="9" max="9" width="9.140625" style="28"/>
    <col min="10" max="10" width="9.85546875" style="29" customWidth="1"/>
    <col min="11" max="12" width="9.140625" style="29"/>
    <col min="13" max="13" width="7.5703125" style="29" customWidth="1"/>
    <col min="14" max="15" width="9.140625" style="29"/>
    <col min="16" max="16" width="9.140625" style="27"/>
    <col min="17" max="17" width="9.140625" style="29"/>
    <col min="18" max="257" width="9.140625" style="27"/>
    <col min="258" max="258" width="11.7109375" style="27" customWidth="1"/>
    <col min="259" max="259" width="11.140625" style="27" customWidth="1"/>
    <col min="260" max="260" width="16.42578125" style="27" customWidth="1"/>
    <col min="261" max="261" width="16.28515625" style="27" customWidth="1"/>
    <col min="262" max="262" width="16.42578125" style="27" customWidth="1"/>
    <col min="263" max="263" width="15.5703125" style="27" customWidth="1"/>
    <col min="264" max="265" width="9.140625" style="27"/>
    <col min="266" max="266" width="9.85546875" style="27" customWidth="1"/>
    <col min="267" max="268" width="9.140625" style="27"/>
    <col min="269" max="269" width="7.5703125" style="27" customWidth="1"/>
    <col min="270" max="513" width="9.140625" style="27"/>
    <col min="514" max="514" width="11.7109375" style="27" customWidth="1"/>
    <col min="515" max="515" width="11.140625" style="27" customWidth="1"/>
    <col min="516" max="516" width="16.42578125" style="27" customWidth="1"/>
    <col min="517" max="517" width="16.28515625" style="27" customWidth="1"/>
    <col min="518" max="518" width="16.42578125" style="27" customWidth="1"/>
    <col min="519" max="519" width="15.5703125" style="27" customWidth="1"/>
    <col min="520" max="521" width="9.140625" style="27"/>
    <col min="522" max="522" width="9.85546875" style="27" customWidth="1"/>
    <col min="523" max="524" width="9.140625" style="27"/>
    <col min="525" max="525" width="7.5703125" style="27" customWidth="1"/>
    <col min="526" max="769" width="9.140625" style="27"/>
    <col min="770" max="770" width="11.7109375" style="27" customWidth="1"/>
    <col min="771" max="771" width="11.140625" style="27" customWidth="1"/>
    <col min="772" max="772" width="16.42578125" style="27" customWidth="1"/>
    <col min="773" max="773" width="16.28515625" style="27" customWidth="1"/>
    <col min="774" max="774" width="16.42578125" style="27" customWidth="1"/>
    <col min="775" max="775" width="15.5703125" style="27" customWidth="1"/>
    <col min="776" max="777" width="9.140625" style="27"/>
    <col min="778" max="778" width="9.85546875" style="27" customWidth="1"/>
    <col min="779" max="780" width="9.140625" style="27"/>
    <col min="781" max="781" width="7.5703125" style="27" customWidth="1"/>
    <col min="782" max="1025" width="9.140625" style="27"/>
    <col min="1026" max="1026" width="11.7109375" style="27" customWidth="1"/>
    <col min="1027" max="1027" width="11.140625" style="27" customWidth="1"/>
    <col min="1028" max="1028" width="16.42578125" style="27" customWidth="1"/>
    <col min="1029" max="1029" width="16.28515625" style="27" customWidth="1"/>
    <col min="1030" max="1030" width="16.42578125" style="27" customWidth="1"/>
    <col min="1031" max="1031" width="15.5703125" style="27" customWidth="1"/>
    <col min="1032" max="1033" width="9.140625" style="27"/>
    <col min="1034" max="1034" width="9.85546875" style="27" customWidth="1"/>
    <col min="1035" max="1036" width="9.140625" style="27"/>
    <col min="1037" max="1037" width="7.5703125" style="27" customWidth="1"/>
    <col min="1038" max="1281" width="9.140625" style="27"/>
    <col min="1282" max="1282" width="11.7109375" style="27" customWidth="1"/>
    <col min="1283" max="1283" width="11.140625" style="27" customWidth="1"/>
    <col min="1284" max="1284" width="16.42578125" style="27" customWidth="1"/>
    <col min="1285" max="1285" width="16.28515625" style="27" customWidth="1"/>
    <col min="1286" max="1286" width="16.42578125" style="27" customWidth="1"/>
    <col min="1287" max="1287" width="15.5703125" style="27" customWidth="1"/>
    <col min="1288" max="1289" width="9.140625" style="27"/>
    <col min="1290" max="1290" width="9.85546875" style="27" customWidth="1"/>
    <col min="1291" max="1292" width="9.140625" style="27"/>
    <col min="1293" max="1293" width="7.5703125" style="27" customWidth="1"/>
    <col min="1294" max="1537" width="9.140625" style="27"/>
    <col min="1538" max="1538" width="11.7109375" style="27" customWidth="1"/>
    <col min="1539" max="1539" width="11.140625" style="27" customWidth="1"/>
    <col min="1540" max="1540" width="16.42578125" style="27" customWidth="1"/>
    <col min="1541" max="1541" width="16.28515625" style="27" customWidth="1"/>
    <col min="1542" max="1542" width="16.42578125" style="27" customWidth="1"/>
    <col min="1543" max="1543" width="15.5703125" style="27" customWidth="1"/>
    <col min="1544" max="1545" width="9.140625" style="27"/>
    <col min="1546" max="1546" width="9.85546875" style="27" customWidth="1"/>
    <col min="1547" max="1548" width="9.140625" style="27"/>
    <col min="1549" max="1549" width="7.5703125" style="27" customWidth="1"/>
    <col min="1550" max="1793" width="9.140625" style="27"/>
    <col min="1794" max="1794" width="11.7109375" style="27" customWidth="1"/>
    <col min="1795" max="1795" width="11.140625" style="27" customWidth="1"/>
    <col min="1796" max="1796" width="16.42578125" style="27" customWidth="1"/>
    <col min="1797" max="1797" width="16.28515625" style="27" customWidth="1"/>
    <col min="1798" max="1798" width="16.42578125" style="27" customWidth="1"/>
    <col min="1799" max="1799" width="15.5703125" style="27" customWidth="1"/>
    <col min="1800" max="1801" width="9.140625" style="27"/>
    <col min="1802" max="1802" width="9.85546875" style="27" customWidth="1"/>
    <col min="1803" max="1804" width="9.140625" style="27"/>
    <col min="1805" max="1805" width="7.5703125" style="27" customWidth="1"/>
    <col min="1806" max="2049" width="9.140625" style="27"/>
    <col min="2050" max="2050" width="11.7109375" style="27" customWidth="1"/>
    <col min="2051" max="2051" width="11.140625" style="27" customWidth="1"/>
    <col min="2052" max="2052" width="16.42578125" style="27" customWidth="1"/>
    <col min="2053" max="2053" width="16.28515625" style="27" customWidth="1"/>
    <col min="2054" max="2054" width="16.42578125" style="27" customWidth="1"/>
    <col min="2055" max="2055" width="15.5703125" style="27" customWidth="1"/>
    <col min="2056" max="2057" width="9.140625" style="27"/>
    <col min="2058" max="2058" width="9.85546875" style="27" customWidth="1"/>
    <col min="2059" max="2060" width="9.140625" style="27"/>
    <col min="2061" max="2061" width="7.5703125" style="27" customWidth="1"/>
    <col min="2062" max="2305" width="9.140625" style="27"/>
    <col min="2306" max="2306" width="11.7109375" style="27" customWidth="1"/>
    <col min="2307" max="2307" width="11.140625" style="27" customWidth="1"/>
    <col min="2308" max="2308" width="16.42578125" style="27" customWidth="1"/>
    <col min="2309" max="2309" width="16.28515625" style="27" customWidth="1"/>
    <col min="2310" max="2310" width="16.42578125" style="27" customWidth="1"/>
    <col min="2311" max="2311" width="15.5703125" style="27" customWidth="1"/>
    <col min="2312" max="2313" width="9.140625" style="27"/>
    <col min="2314" max="2314" width="9.85546875" style="27" customWidth="1"/>
    <col min="2315" max="2316" width="9.140625" style="27"/>
    <col min="2317" max="2317" width="7.5703125" style="27" customWidth="1"/>
    <col min="2318" max="2561" width="9.140625" style="27"/>
    <col min="2562" max="2562" width="11.7109375" style="27" customWidth="1"/>
    <col min="2563" max="2563" width="11.140625" style="27" customWidth="1"/>
    <col min="2564" max="2564" width="16.42578125" style="27" customWidth="1"/>
    <col min="2565" max="2565" width="16.28515625" style="27" customWidth="1"/>
    <col min="2566" max="2566" width="16.42578125" style="27" customWidth="1"/>
    <col min="2567" max="2567" width="15.5703125" style="27" customWidth="1"/>
    <col min="2568" max="2569" width="9.140625" style="27"/>
    <col min="2570" max="2570" width="9.85546875" style="27" customWidth="1"/>
    <col min="2571" max="2572" width="9.140625" style="27"/>
    <col min="2573" max="2573" width="7.5703125" style="27" customWidth="1"/>
    <col min="2574" max="2817" width="9.140625" style="27"/>
    <col min="2818" max="2818" width="11.7109375" style="27" customWidth="1"/>
    <col min="2819" max="2819" width="11.140625" style="27" customWidth="1"/>
    <col min="2820" max="2820" width="16.42578125" style="27" customWidth="1"/>
    <col min="2821" max="2821" width="16.28515625" style="27" customWidth="1"/>
    <col min="2822" max="2822" width="16.42578125" style="27" customWidth="1"/>
    <col min="2823" max="2823" width="15.5703125" style="27" customWidth="1"/>
    <col min="2824" max="2825" width="9.140625" style="27"/>
    <col min="2826" max="2826" width="9.85546875" style="27" customWidth="1"/>
    <col min="2827" max="2828" width="9.140625" style="27"/>
    <col min="2829" max="2829" width="7.5703125" style="27" customWidth="1"/>
    <col min="2830" max="3073" width="9.140625" style="27"/>
    <col min="3074" max="3074" width="11.7109375" style="27" customWidth="1"/>
    <col min="3075" max="3075" width="11.140625" style="27" customWidth="1"/>
    <col min="3076" max="3076" width="16.42578125" style="27" customWidth="1"/>
    <col min="3077" max="3077" width="16.28515625" style="27" customWidth="1"/>
    <col min="3078" max="3078" width="16.42578125" style="27" customWidth="1"/>
    <col min="3079" max="3079" width="15.5703125" style="27" customWidth="1"/>
    <col min="3080" max="3081" width="9.140625" style="27"/>
    <col min="3082" max="3082" width="9.85546875" style="27" customWidth="1"/>
    <col min="3083" max="3084" width="9.140625" style="27"/>
    <col min="3085" max="3085" width="7.5703125" style="27" customWidth="1"/>
    <col min="3086" max="3329" width="9.140625" style="27"/>
    <col min="3330" max="3330" width="11.7109375" style="27" customWidth="1"/>
    <col min="3331" max="3331" width="11.140625" style="27" customWidth="1"/>
    <col min="3332" max="3332" width="16.42578125" style="27" customWidth="1"/>
    <col min="3333" max="3333" width="16.28515625" style="27" customWidth="1"/>
    <col min="3334" max="3334" width="16.42578125" style="27" customWidth="1"/>
    <col min="3335" max="3335" width="15.5703125" style="27" customWidth="1"/>
    <col min="3336" max="3337" width="9.140625" style="27"/>
    <col min="3338" max="3338" width="9.85546875" style="27" customWidth="1"/>
    <col min="3339" max="3340" width="9.140625" style="27"/>
    <col min="3341" max="3341" width="7.5703125" style="27" customWidth="1"/>
    <col min="3342" max="3585" width="9.140625" style="27"/>
    <col min="3586" max="3586" width="11.7109375" style="27" customWidth="1"/>
    <col min="3587" max="3587" width="11.140625" style="27" customWidth="1"/>
    <col min="3588" max="3588" width="16.42578125" style="27" customWidth="1"/>
    <col min="3589" max="3589" width="16.28515625" style="27" customWidth="1"/>
    <col min="3590" max="3590" width="16.42578125" style="27" customWidth="1"/>
    <col min="3591" max="3591" width="15.5703125" style="27" customWidth="1"/>
    <col min="3592" max="3593" width="9.140625" style="27"/>
    <col min="3594" max="3594" width="9.85546875" style="27" customWidth="1"/>
    <col min="3595" max="3596" width="9.140625" style="27"/>
    <col min="3597" max="3597" width="7.5703125" style="27" customWidth="1"/>
    <col min="3598" max="3841" width="9.140625" style="27"/>
    <col min="3842" max="3842" width="11.7109375" style="27" customWidth="1"/>
    <col min="3843" max="3843" width="11.140625" style="27" customWidth="1"/>
    <col min="3844" max="3844" width="16.42578125" style="27" customWidth="1"/>
    <col min="3845" max="3845" width="16.28515625" style="27" customWidth="1"/>
    <col min="3846" max="3846" width="16.42578125" style="27" customWidth="1"/>
    <col min="3847" max="3847" width="15.5703125" style="27" customWidth="1"/>
    <col min="3848" max="3849" width="9.140625" style="27"/>
    <col min="3850" max="3850" width="9.85546875" style="27" customWidth="1"/>
    <col min="3851" max="3852" width="9.140625" style="27"/>
    <col min="3853" max="3853" width="7.5703125" style="27" customWidth="1"/>
    <col min="3854" max="4097" width="9.140625" style="27"/>
    <col min="4098" max="4098" width="11.7109375" style="27" customWidth="1"/>
    <col min="4099" max="4099" width="11.140625" style="27" customWidth="1"/>
    <col min="4100" max="4100" width="16.42578125" style="27" customWidth="1"/>
    <col min="4101" max="4101" width="16.28515625" style="27" customWidth="1"/>
    <col min="4102" max="4102" width="16.42578125" style="27" customWidth="1"/>
    <col min="4103" max="4103" width="15.5703125" style="27" customWidth="1"/>
    <col min="4104" max="4105" width="9.140625" style="27"/>
    <col min="4106" max="4106" width="9.85546875" style="27" customWidth="1"/>
    <col min="4107" max="4108" width="9.140625" style="27"/>
    <col min="4109" max="4109" width="7.5703125" style="27" customWidth="1"/>
    <col min="4110" max="4353" width="9.140625" style="27"/>
    <col min="4354" max="4354" width="11.7109375" style="27" customWidth="1"/>
    <col min="4355" max="4355" width="11.140625" style="27" customWidth="1"/>
    <col min="4356" max="4356" width="16.42578125" style="27" customWidth="1"/>
    <col min="4357" max="4357" width="16.28515625" style="27" customWidth="1"/>
    <col min="4358" max="4358" width="16.42578125" style="27" customWidth="1"/>
    <col min="4359" max="4359" width="15.5703125" style="27" customWidth="1"/>
    <col min="4360" max="4361" width="9.140625" style="27"/>
    <col min="4362" max="4362" width="9.85546875" style="27" customWidth="1"/>
    <col min="4363" max="4364" width="9.140625" style="27"/>
    <col min="4365" max="4365" width="7.5703125" style="27" customWidth="1"/>
    <col min="4366" max="4609" width="9.140625" style="27"/>
    <col min="4610" max="4610" width="11.7109375" style="27" customWidth="1"/>
    <col min="4611" max="4611" width="11.140625" style="27" customWidth="1"/>
    <col min="4612" max="4612" width="16.42578125" style="27" customWidth="1"/>
    <col min="4613" max="4613" width="16.28515625" style="27" customWidth="1"/>
    <col min="4614" max="4614" width="16.42578125" style="27" customWidth="1"/>
    <col min="4615" max="4615" width="15.5703125" style="27" customWidth="1"/>
    <col min="4616" max="4617" width="9.140625" style="27"/>
    <col min="4618" max="4618" width="9.85546875" style="27" customWidth="1"/>
    <col min="4619" max="4620" width="9.140625" style="27"/>
    <col min="4621" max="4621" width="7.5703125" style="27" customWidth="1"/>
    <col min="4622" max="4865" width="9.140625" style="27"/>
    <col min="4866" max="4866" width="11.7109375" style="27" customWidth="1"/>
    <col min="4867" max="4867" width="11.140625" style="27" customWidth="1"/>
    <col min="4868" max="4868" width="16.42578125" style="27" customWidth="1"/>
    <col min="4869" max="4869" width="16.28515625" style="27" customWidth="1"/>
    <col min="4870" max="4870" width="16.42578125" style="27" customWidth="1"/>
    <col min="4871" max="4871" width="15.5703125" style="27" customWidth="1"/>
    <col min="4872" max="4873" width="9.140625" style="27"/>
    <col min="4874" max="4874" width="9.85546875" style="27" customWidth="1"/>
    <col min="4875" max="4876" width="9.140625" style="27"/>
    <col min="4877" max="4877" width="7.5703125" style="27" customWidth="1"/>
    <col min="4878" max="5121" width="9.140625" style="27"/>
    <col min="5122" max="5122" width="11.7109375" style="27" customWidth="1"/>
    <col min="5123" max="5123" width="11.140625" style="27" customWidth="1"/>
    <col min="5124" max="5124" width="16.42578125" style="27" customWidth="1"/>
    <col min="5125" max="5125" width="16.28515625" style="27" customWidth="1"/>
    <col min="5126" max="5126" width="16.42578125" style="27" customWidth="1"/>
    <col min="5127" max="5127" width="15.5703125" style="27" customWidth="1"/>
    <col min="5128" max="5129" width="9.140625" style="27"/>
    <col min="5130" max="5130" width="9.85546875" style="27" customWidth="1"/>
    <col min="5131" max="5132" width="9.140625" style="27"/>
    <col min="5133" max="5133" width="7.5703125" style="27" customWidth="1"/>
    <col min="5134" max="5377" width="9.140625" style="27"/>
    <col min="5378" max="5378" width="11.7109375" style="27" customWidth="1"/>
    <col min="5379" max="5379" width="11.140625" style="27" customWidth="1"/>
    <col min="5380" max="5380" width="16.42578125" style="27" customWidth="1"/>
    <col min="5381" max="5381" width="16.28515625" style="27" customWidth="1"/>
    <col min="5382" max="5382" width="16.42578125" style="27" customWidth="1"/>
    <col min="5383" max="5383" width="15.5703125" style="27" customWidth="1"/>
    <col min="5384" max="5385" width="9.140625" style="27"/>
    <col min="5386" max="5386" width="9.85546875" style="27" customWidth="1"/>
    <col min="5387" max="5388" width="9.140625" style="27"/>
    <col min="5389" max="5389" width="7.5703125" style="27" customWidth="1"/>
    <col min="5390" max="5633" width="9.140625" style="27"/>
    <col min="5634" max="5634" width="11.7109375" style="27" customWidth="1"/>
    <col min="5635" max="5635" width="11.140625" style="27" customWidth="1"/>
    <col min="5636" max="5636" width="16.42578125" style="27" customWidth="1"/>
    <col min="5637" max="5637" width="16.28515625" style="27" customWidth="1"/>
    <col min="5638" max="5638" width="16.42578125" style="27" customWidth="1"/>
    <col min="5639" max="5639" width="15.5703125" style="27" customWidth="1"/>
    <col min="5640" max="5641" width="9.140625" style="27"/>
    <col min="5642" max="5642" width="9.85546875" style="27" customWidth="1"/>
    <col min="5643" max="5644" width="9.140625" style="27"/>
    <col min="5645" max="5645" width="7.5703125" style="27" customWidth="1"/>
    <col min="5646" max="5889" width="9.140625" style="27"/>
    <col min="5890" max="5890" width="11.7109375" style="27" customWidth="1"/>
    <col min="5891" max="5891" width="11.140625" style="27" customWidth="1"/>
    <col min="5892" max="5892" width="16.42578125" style="27" customWidth="1"/>
    <col min="5893" max="5893" width="16.28515625" style="27" customWidth="1"/>
    <col min="5894" max="5894" width="16.42578125" style="27" customWidth="1"/>
    <col min="5895" max="5895" width="15.5703125" style="27" customWidth="1"/>
    <col min="5896" max="5897" width="9.140625" style="27"/>
    <col min="5898" max="5898" width="9.85546875" style="27" customWidth="1"/>
    <col min="5899" max="5900" width="9.140625" style="27"/>
    <col min="5901" max="5901" width="7.5703125" style="27" customWidth="1"/>
    <col min="5902" max="6145" width="9.140625" style="27"/>
    <col min="6146" max="6146" width="11.7109375" style="27" customWidth="1"/>
    <col min="6147" max="6147" width="11.140625" style="27" customWidth="1"/>
    <col min="6148" max="6148" width="16.42578125" style="27" customWidth="1"/>
    <col min="6149" max="6149" width="16.28515625" style="27" customWidth="1"/>
    <col min="6150" max="6150" width="16.42578125" style="27" customWidth="1"/>
    <col min="6151" max="6151" width="15.5703125" style="27" customWidth="1"/>
    <col min="6152" max="6153" width="9.140625" style="27"/>
    <col min="6154" max="6154" width="9.85546875" style="27" customWidth="1"/>
    <col min="6155" max="6156" width="9.140625" style="27"/>
    <col min="6157" max="6157" width="7.5703125" style="27" customWidth="1"/>
    <col min="6158" max="6401" width="9.140625" style="27"/>
    <col min="6402" max="6402" width="11.7109375" style="27" customWidth="1"/>
    <col min="6403" max="6403" width="11.140625" style="27" customWidth="1"/>
    <col min="6404" max="6404" width="16.42578125" style="27" customWidth="1"/>
    <col min="6405" max="6405" width="16.28515625" style="27" customWidth="1"/>
    <col min="6406" max="6406" width="16.42578125" style="27" customWidth="1"/>
    <col min="6407" max="6407" width="15.5703125" style="27" customWidth="1"/>
    <col min="6408" max="6409" width="9.140625" style="27"/>
    <col min="6410" max="6410" width="9.85546875" style="27" customWidth="1"/>
    <col min="6411" max="6412" width="9.140625" style="27"/>
    <col min="6413" max="6413" width="7.5703125" style="27" customWidth="1"/>
    <col min="6414" max="6657" width="9.140625" style="27"/>
    <col min="6658" max="6658" width="11.7109375" style="27" customWidth="1"/>
    <col min="6659" max="6659" width="11.140625" style="27" customWidth="1"/>
    <col min="6660" max="6660" width="16.42578125" style="27" customWidth="1"/>
    <col min="6661" max="6661" width="16.28515625" style="27" customWidth="1"/>
    <col min="6662" max="6662" width="16.42578125" style="27" customWidth="1"/>
    <col min="6663" max="6663" width="15.5703125" style="27" customWidth="1"/>
    <col min="6664" max="6665" width="9.140625" style="27"/>
    <col min="6666" max="6666" width="9.85546875" style="27" customWidth="1"/>
    <col min="6667" max="6668" width="9.140625" style="27"/>
    <col min="6669" max="6669" width="7.5703125" style="27" customWidth="1"/>
    <col min="6670" max="6913" width="9.140625" style="27"/>
    <col min="6914" max="6914" width="11.7109375" style="27" customWidth="1"/>
    <col min="6915" max="6915" width="11.140625" style="27" customWidth="1"/>
    <col min="6916" max="6916" width="16.42578125" style="27" customWidth="1"/>
    <col min="6917" max="6917" width="16.28515625" style="27" customWidth="1"/>
    <col min="6918" max="6918" width="16.42578125" style="27" customWidth="1"/>
    <col min="6919" max="6919" width="15.5703125" style="27" customWidth="1"/>
    <col min="6920" max="6921" width="9.140625" style="27"/>
    <col min="6922" max="6922" width="9.85546875" style="27" customWidth="1"/>
    <col min="6923" max="6924" width="9.140625" style="27"/>
    <col min="6925" max="6925" width="7.5703125" style="27" customWidth="1"/>
    <col min="6926" max="7169" width="9.140625" style="27"/>
    <col min="7170" max="7170" width="11.7109375" style="27" customWidth="1"/>
    <col min="7171" max="7171" width="11.140625" style="27" customWidth="1"/>
    <col min="7172" max="7172" width="16.42578125" style="27" customWidth="1"/>
    <col min="7173" max="7173" width="16.28515625" style="27" customWidth="1"/>
    <col min="7174" max="7174" width="16.42578125" style="27" customWidth="1"/>
    <col min="7175" max="7175" width="15.5703125" style="27" customWidth="1"/>
    <col min="7176" max="7177" width="9.140625" style="27"/>
    <col min="7178" max="7178" width="9.85546875" style="27" customWidth="1"/>
    <col min="7179" max="7180" width="9.140625" style="27"/>
    <col min="7181" max="7181" width="7.5703125" style="27" customWidth="1"/>
    <col min="7182" max="7425" width="9.140625" style="27"/>
    <col min="7426" max="7426" width="11.7109375" style="27" customWidth="1"/>
    <col min="7427" max="7427" width="11.140625" style="27" customWidth="1"/>
    <col min="7428" max="7428" width="16.42578125" style="27" customWidth="1"/>
    <col min="7429" max="7429" width="16.28515625" style="27" customWidth="1"/>
    <col min="7430" max="7430" width="16.42578125" style="27" customWidth="1"/>
    <col min="7431" max="7431" width="15.5703125" style="27" customWidth="1"/>
    <col min="7432" max="7433" width="9.140625" style="27"/>
    <col min="7434" max="7434" width="9.85546875" style="27" customWidth="1"/>
    <col min="7435" max="7436" width="9.140625" style="27"/>
    <col min="7437" max="7437" width="7.5703125" style="27" customWidth="1"/>
    <col min="7438" max="7681" width="9.140625" style="27"/>
    <col min="7682" max="7682" width="11.7109375" style="27" customWidth="1"/>
    <col min="7683" max="7683" width="11.140625" style="27" customWidth="1"/>
    <col min="7684" max="7684" width="16.42578125" style="27" customWidth="1"/>
    <col min="7685" max="7685" width="16.28515625" style="27" customWidth="1"/>
    <col min="7686" max="7686" width="16.42578125" style="27" customWidth="1"/>
    <col min="7687" max="7687" width="15.5703125" style="27" customWidth="1"/>
    <col min="7688" max="7689" width="9.140625" style="27"/>
    <col min="7690" max="7690" width="9.85546875" style="27" customWidth="1"/>
    <col min="7691" max="7692" width="9.140625" style="27"/>
    <col min="7693" max="7693" width="7.5703125" style="27" customWidth="1"/>
    <col min="7694" max="7937" width="9.140625" style="27"/>
    <col min="7938" max="7938" width="11.7109375" style="27" customWidth="1"/>
    <col min="7939" max="7939" width="11.140625" style="27" customWidth="1"/>
    <col min="7940" max="7940" width="16.42578125" style="27" customWidth="1"/>
    <col min="7941" max="7941" width="16.28515625" style="27" customWidth="1"/>
    <col min="7942" max="7942" width="16.42578125" style="27" customWidth="1"/>
    <col min="7943" max="7943" width="15.5703125" style="27" customWidth="1"/>
    <col min="7944" max="7945" width="9.140625" style="27"/>
    <col min="7946" max="7946" width="9.85546875" style="27" customWidth="1"/>
    <col min="7947" max="7948" width="9.140625" style="27"/>
    <col min="7949" max="7949" width="7.5703125" style="27" customWidth="1"/>
    <col min="7950" max="8193" width="9.140625" style="27"/>
    <col min="8194" max="8194" width="11.7109375" style="27" customWidth="1"/>
    <col min="8195" max="8195" width="11.140625" style="27" customWidth="1"/>
    <col min="8196" max="8196" width="16.42578125" style="27" customWidth="1"/>
    <col min="8197" max="8197" width="16.28515625" style="27" customWidth="1"/>
    <col min="8198" max="8198" width="16.42578125" style="27" customWidth="1"/>
    <col min="8199" max="8199" width="15.5703125" style="27" customWidth="1"/>
    <col min="8200" max="8201" width="9.140625" style="27"/>
    <col min="8202" max="8202" width="9.85546875" style="27" customWidth="1"/>
    <col min="8203" max="8204" width="9.140625" style="27"/>
    <col min="8205" max="8205" width="7.5703125" style="27" customWidth="1"/>
    <col min="8206" max="8449" width="9.140625" style="27"/>
    <col min="8450" max="8450" width="11.7109375" style="27" customWidth="1"/>
    <col min="8451" max="8451" width="11.140625" style="27" customWidth="1"/>
    <col min="8452" max="8452" width="16.42578125" style="27" customWidth="1"/>
    <col min="8453" max="8453" width="16.28515625" style="27" customWidth="1"/>
    <col min="8454" max="8454" width="16.42578125" style="27" customWidth="1"/>
    <col min="8455" max="8455" width="15.5703125" style="27" customWidth="1"/>
    <col min="8456" max="8457" width="9.140625" style="27"/>
    <col min="8458" max="8458" width="9.85546875" style="27" customWidth="1"/>
    <col min="8459" max="8460" width="9.140625" style="27"/>
    <col min="8461" max="8461" width="7.5703125" style="27" customWidth="1"/>
    <col min="8462" max="8705" width="9.140625" style="27"/>
    <col min="8706" max="8706" width="11.7109375" style="27" customWidth="1"/>
    <col min="8707" max="8707" width="11.140625" style="27" customWidth="1"/>
    <col min="8708" max="8708" width="16.42578125" style="27" customWidth="1"/>
    <col min="8709" max="8709" width="16.28515625" style="27" customWidth="1"/>
    <col min="8710" max="8710" width="16.42578125" style="27" customWidth="1"/>
    <col min="8711" max="8711" width="15.5703125" style="27" customWidth="1"/>
    <col min="8712" max="8713" width="9.140625" style="27"/>
    <col min="8714" max="8714" width="9.85546875" style="27" customWidth="1"/>
    <col min="8715" max="8716" width="9.140625" style="27"/>
    <col min="8717" max="8717" width="7.5703125" style="27" customWidth="1"/>
    <col min="8718" max="8961" width="9.140625" style="27"/>
    <col min="8962" max="8962" width="11.7109375" style="27" customWidth="1"/>
    <col min="8963" max="8963" width="11.140625" style="27" customWidth="1"/>
    <col min="8964" max="8964" width="16.42578125" style="27" customWidth="1"/>
    <col min="8965" max="8965" width="16.28515625" style="27" customWidth="1"/>
    <col min="8966" max="8966" width="16.42578125" style="27" customWidth="1"/>
    <col min="8967" max="8967" width="15.5703125" style="27" customWidth="1"/>
    <col min="8968" max="8969" width="9.140625" style="27"/>
    <col min="8970" max="8970" width="9.85546875" style="27" customWidth="1"/>
    <col min="8971" max="8972" width="9.140625" style="27"/>
    <col min="8973" max="8973" width="7.5703125" style="27" customWidth="1"/>
    <col min="8974" max="9217" width="9.140625" style="27"/>
    <col min="9218" max="9218" width="11.7109375" style="27" customWidth="1"/>
    <col min="9219" max="9219" width="11.140625" style="27" customWidth="1"/>
    <col min="9220" max="9220" width="16.42578125" style="27" customWidth="1"/>
    <col min="9221" max="9221" width="16.28515625" style="27" customWidth="1"/>
    <col min="9222" max="9222" width="16.42578125" style="27" customWidth="1"/>
    <col min="9223" max="9223" width="15.5703125" style="27" customWidth="1"/>
    <col min="9224" max="9225" width="9.140625" style="27"/>
    <col min="9226" max="9226" width="9.85546875" style="27" customWidth="1"/>
    <col min="9227" max="9228" width="9.140625" style="27"/>
    <col min="9229" max="9229" width="7.5703125" style="27" customWidth="1"/>
    <col min="9230" max="9473" width="9.140625" style="27"/>
    <col min="9474" max="9474" width="11.7109375" style="27" customWidth="1"/>
    <col min="9475" max="9475" width="11.140625" style="27" customWidth="1"/>
    <col min="9476" max="9476" width="16.42578125" style="27" customWidth="1"/>
    <col min="9477" max="9477" width="16.28515625" style="27" customWidth="1"/>
    <col min="9478" max="9478" width="16.42578125" style="27" customWidth="1"/>
    <col min="9479" max="9479" width="15.5703125" style="27" customWidth="1"/>
    <col min="9480" max="9481" width="9.140625" style="27"/>
    <col min="9482" max="9482" width="9.85546875" style="27" customWidth="1"/>
    <col min="9483" max="9484" width="9.140625" style="27"/>
    <col min="9485" max="9485" width="7.5703125" style="27" customWidth="1"/>
    <col min="9486" max="9729" width="9.140625" style="27"/>
    <col min="9730" max="9730" width="11.7109375" style="27" customWidth="1"/>
    <col min="9731" max="9731" width="11.140625" style="27" customWidth="1"/>
    <col min="9732" max="9732" width="16.42578125" style="27" customWidth="1"/>
    <col min="9733" max="9733" width="16.28515625" style="27" customWidth="1"/>
    <col min="9734" max="9734" width="16.42578125" style="27" customWidth="1"/>
    <col min="9735" max="9735" width="15.5703125" style="27" customWidth="1"/>
    <col min="9736" max="9737" width="9.140625" style="27"/>
    <col min="9738" max="9738" width="9.85546875" style="27" customWidth="1"/>
    <col min="9739" max="9740" width="9.140625" style="27"/>
    <col min="9741" max="9741" width="7.5703125" style="27" customWidth="1"/>
    <col min="9742" max="9985" width="9.140625" style="27"/>
    <col min="9986" max="9986" width="11.7109375" style="27" customWidth="1"/>
    <col min="9987" max="9987" width="11.140625" style="27" customWidth="1"/>
    <col min="9988" max="9988" width="16.42578125" style="27" customWidth="1"/>
    <col min="9989" max="9989" width="16.28515625" style="27" customWidth="1"/>
    <col min="9990" max="9990" width="16.42578125" style="27" customWidth="1"/>
    <col min="9991" max="9991" width="15.5703125" style="27" customWidth="1"/>
    <col min="9992" max="9993" width="9.140625" style="27"/>
    <col min="9994" max="9994" width="9.85546875" style="27" customWidth="1"/>
    <col min="9995" max="9996" width="9.140625" style="27"/>
    <col min="9997" max="9997" width="7.5703125" style="27" customWidth="1"/>
    <col min="9998" max="10241" width="9.140625" style="27"/>
    <col min="10242" max="10242" width="11.7109375" style="27" customWidth="1"/>
    <col min="10243" max="10243" width="11.140625" style="27" customWidth="1"/>
    <col min="10244" max="10244" width="16.42578125" style="27" customWidth="1"/>
    <col min="10245" max="10245" width="16.28515625" style="27" customWidth="1"/>
    <col min="10246" max="10246" width="16.42578125" style="27" customWidth="1"/>
    <col min="10247" max="10247" width="15.5703125" style="27" customWidth="1"/>
    <col min="10248" max="10249" width="9.140625" style="27"/>
    <col min="10250" max="10250" width="9.85546875" style="27" customWidth="1"/>
    <col min="10251" max="10252" width="9.140625" style="27"/>
    <col min="10253" max="10253" width="7.5703125" style="27" customWidth="1"/>
    <col min="10254" max="10497" width="9.140625" style="27"/>
    <col min="10498" max="10498" width="11.7109375" style="27" customWidth="1"/>
    <col min="10499" max="10499" width="11.140625" style="27" customWidth="1"/>
    <col min="10500" max="10500" width="16.42578125" style="27" customWidth="1"/>
    <col min="10501" max="10501" width="16.28515625" style="27" customWidth="1"/>
    <col min="10502" max="10502" width="16.42578125" style="27" customWidth="1"/>
    <col min="10503" max="10503" width="15.5703125" style="27" customWidth="1"/>
    <col min="10504" max="10505" width="9.140625" style="27"/>
    <col min="10506" max="10506" width="9.85546875" style="27" customWidth="1"/>
    <col min="10507" max="10508" width="9.140625" style="27"/>
    <col min="10509" max="10509" width="7.5703125" style="27" customWidth="1"/>
    <col min="10510" max="10753" width="9.140625" style="27"/>
    <col min="10754" max="10754" width="11.7109375" style="27" customWidth="1"/>
    <col min="10755" max="10755" width="11.140625" style="27" customWidth="1"/>
    <col min="10756" max="10756" width="16.42578125" style="27" customWidth="1"/>
    <col min="10757" max="10757" width="16.28515625" style="27" customWidth="1"/>
    <col min="10758" max="10758" width="16.42578125" style="27" customWidth="1"/>
    <col min="10759" max="10759" width="15.5703125" style="27" customWidth="1"/>
    <col min="10760" max="10761" width="9.140625" style="27"/>
    <col min="10762" max="10762" width="9.85546875" style="27" customWidth="1"/>
    <col min="10763" max="10764" width="9.140625" style="27"/>
    <col min="10765" max="10765" width="7.5703125" style="27" customWidth="1"/>
    <col min="10766" max="11009" width="9.140625" style="27"/>
    <col min="11010" max="11010" width="11.7109375" style="27" customWidth="1"/>
    <col min="11011" max="11011" width="11.140625" style="27" customWidth="1"/>
    <col min="11012" max="11012" width="16.42578125" style="27" customWidth="1"/>
    <col min="11013" max="11013" width="16.28515625" style="27" customWidth="1"/>
    <col min="11014" max="11014" width="16.42578125" style="27" customWidth="1"/>
    <col min="11015" max="11015" width="15.5703125" style="27" customWidth="1"/>
    <col min="11016" max="11017" width="9.140625" style="27"/>
    <col min="11018" max="11018" width="9.85546875" style="27" customWidth="1"/>
    <col min="11019" max="11020" width="9.140625" style="27"/>
    <col min="11021" max="11021" width="7.5703125" style="27" customWidth="1"/>
    <col min="11022" max="11265" width="9.140625" style="27"/>
    <col min="11266" max="11266" width="11.7109375" style="27" customWidth="1"/>
    <col min="11267" max="11267" width="11.140625" style="27" customWidth="1"/>
    <col min="11268" max="11268" width="16.42578125" style="27" customWidth="1"/>
    <col min="11269" max="11269" width="16.28515625" style="27" customWidth="1"/>
    <col min="11270" max="11270" width="16.42578125" style="27" customWidth="1"/>
    <col min="11271" max="11271" width="15.5703125" style="27" customWidth="1"/>
    <col min="11272" max="11273" width="9.140625" style="27"/>
    <col min="11274" max="11274" width="9.85546875" style="27" customWidth="1"/>
    <col min="11275" max="11276" width="9.140625" style="27"/>
    <col min="11277" max="11277" width="7.5703125" style="27" customWidth="1"/>
    <col min="11278" max="11521" width="9.140625" style="27"/>
    <col min="11522" max="11522" width="11.7109375" style="27" customWidth="1"/>
    <col min="11523" max="11523" width="11.140625" style="27" customWidth="1"/>
    <col min="11524" max="11524" width="16.42578125" style="27" customWidth="1"/>
    <col min="11525" max="11525" width="16.28515625" style="27" customWidth="1"/>
    <col min="11526" max="11526" width="16.42578125" style="27" customWidth="1"/>
    <col min="11527" max="11527" width="15.5703125" style="27" customWidth="1"/>
    <col min="11528" max="11529" width="9.140625" style="27"/>
    <col min="11530" max="11530" width="9.85546875" style="27" customWidth="1"/>
    <col min="11531" max="11532" width="9.140625" style="27"/>
    <col min="11533" max="11533" width="7.5703125" style="27" customWidth="1"/>
    <col min="11534" max="11777" width="9.140625" style="27"/>
    <col min="11778" max="11778" width="11.7109375" style="27" customWidth="1"/>
    <col min="11779" max="11779" width="11.140625" style="27" customWidth="1"/>
    <col min="11780" max="11780" width="16.42578125" style="27" customWidth="1"/>
    <col min="11781" max="11781" width="16.28515625" style="27" customWidth="1"/>
    <col min="11782" max="11782" width="16.42578125" style="27" customWidth="1"/>
    <col min="11783" max="11783" width="15.5703125" style="27" customWidth="1"/>
    <col min="11784" max="11785" width="9.140625" style="27"/>
    <col min="11786" max="11786" width="9.85546875" style="27" customWidth="1"/>
    <col min="11787" max="11788" width="9.140625" style="27"/>
    <col min="11789" max="11789" width="7.5703125" style="27" customWidth="1"/>
    <col min="11790" max="12033" width="9.140625" style="27"/>
    <col min="12034" max="12034" width="11.7109375" style="27" customWidth="1"/>
    <col min="12035" max="12035" width="11.140625" style="27" customWidth="1"/>
    <col min="12036" max="12036" width="16.42578125" style="27" customWidth="1"/>
    <col min="12037" max="12037" width="16.28515625" style="27" customWidth="1"/>
    <col min="12038" max="12038" width="16.42578125" style="27" customWidth="1"/>
    <col min="12039" max="12039" width="15.5703125" style="27" customWidth="1"/>
    <col min="12040" max="12041" width="9.140625" style="27"/>
    <col min="12042" max="12042" width="9.85546875" style="27" customWidth="1"/>
    <col min="12043" max="12044" width="9.140625" style="27"/>
    <col min="12045" max="12045" width="7.5703125" style="27" customWidth="1"/>
    <col min="12046" max="12289" width="9.140625" style="27"/>
    <col min="12290" max="12290" width="11.7109375" style="27" customWidth="1"/>
    <col min="12291" max="12291" width="11.140625" style="27" customWidth="1"/>
    <col min="12292" max="12292" width="16.42578125" style="27" customWidth="1"/>
    <col min="12293" max="12293" width="16.28515625" style="27" customWidth="1"/>
    <col min="12294" max="12294" width="16.42578125" style="27" customWidth="1"/>
    <col min="12295" max="12295" width="15.5703125" style="27" customWidth="1"/>
    <col min="12296" max="12297" width="9.140625" style="27"/>
    <col min="12298" max="12298" width="9.85546875" style="27" customWidth="1"/>
    <col min="12299" max="12300" width="9.140625" style="27"/>
    <col min="12301" max="12301" width="7.5703125" style="27" customWidth="1"/>
    <col min="12302" max="12545" width="9.140625" style="27"/>
    <col min="12546" max="12546" width="11.7109375" style="27" customWidth="1"/>
    <col min="12547" max="12547" width="11.140625" style="27" customWidth="1"/>
    <col min="12548" max="12548" width="16.42578125" style="27" customWidth="1"/>
    <col min="12549" max="12549" width="16.28515625" style="27" customWidth="1"/>
    <col min="12550" max="12550" width="16.42578125" style="27" customWidth="1"/>
    <col min="12551" max="12551" width="15.5703125" style="27" customWidth="1"/>
    <col min="12552" max="12553" width="9.140625" style="27"/>
    <col min="12554" max="12554" width="9.85546875" style="27" customWidth="1"/>
    <col min="12555" max="12556" width="9.140625" style="27"/>
    <col min="12557" max="12557" width="7.5703125" style="27" customWidth="1"/>
    <col min="12558" max="12801" width="9.140625" style="27"/>
    <col min="12802" max="12802" width="11.7109375" style="27" customWidth="1"/>
    <col min="12803" max="12803" width="11.140625" style="27" customWidth="1"/>
    <col min="12804" max="12804" width="16.42578125" style="27" customWidth="1"/>
    <col min="12805" max="12805" width="16.28515625" style="27" customWidth="1"/>
    <col min="12806" max="12806" width="16.42578125" style="27" customWidth="1"/>
    <col min="12807" max="12807" width="15.5703125" style="27" customWidth="1"/>
    <col min="12808" max="12809" width="9.140625" style="27"/>
    <col min="12810" max="12810" width="9.85546875" style="27" customWidth="1"/>
    <col min="12811" max="12812" width="9.140625" style="27"/>
    <col min="12813" max="12813" width="7.5703125" style="27" customWidth="1"/>
    <col min="12814" max="13057" width="9.140625" style="27"/>
    <col min="13058" max="13058" width="11.7109375" style="27" customWidth="1"/>
    <col min="13059" max="13059" width="11.140625" style="27" customWidth="1"/>
    <col min="13060" max="13060" width="16.42578125" style="27" customWidth="1"/>
    <col min="13061" max="13061" width="16.28515625" style="27" customWidth="1"/>
    <col min="13062" max="13062" width="16.42578125" style="27" customWidth="1"/>
    <col min="13063" max="13063" width="15.5703125" style="27" customWidth="1"/>
    <col min="13064" max="13065" width="9.140625" style="27"/>
    <col min="13066" max="13066" width="9.85546875" style="27" customWidth="1"/>
    <col min="13067" max="13068" width="9.140625" style="27"/>
    <col min="13069" max="13069" width="7.5703125" style="27" customWidth="1"/>
    <col min="13070" max="13313" width="9.140625" style="27"/>
    <col min="13314" max="13314" width="11.7109375" style="27" customWidth="1"/>
    <col min="13315" max="13315" width="11.140625" style="27" customWidth="1"/>
    <col min="13316" max="13316" width="16.42578125" style="27" customWidth="1"/>
    <col min="13317" max="13317" width="16.28515625" style="27" customWidth="1"/>
    <col min="13318" max="13318" width="16.42578125" style="27" customWidth="1"/>
    <col min="13319" max="13319" width="15.5703125" style="27" customWidth="1"/>
    <col min="13320" max="13321" width="9.140625" style="27"/>
    <col min="13322" max="13322" width="9.85546875" style="27" customWidth="1"/>
    <col min="13323" max="13324" width="9.140625" style="27"/>
    <col min="13325" max="13325" width="7.5703125" style="27" customWidth="1"/>
    <col min="13326" max="13569" width="9.140625" style="27"/>
    <col min="13570" max="13570" width="11.7109375" style="27" customWidth="1"/>
    <col min="13571" max="13571" width="11.140625" style="27" customWidth="1"/>
    <col min="13572" max="13572" width="16.42578125" style="27" customWidth="1"/>
    <col min="13573" max="13573" width="16.28515625" style="27" customWidth="1"/>
    <col min="13574" max="13574" width="16.42578125" style="27" customWidth="1"/>
    <col min="13575" max="13575" width="15.5703125" style="27" customWidth="1"/>
    <col min="13576" max="13577" width="9.140625" style="27"/>
    <col min="13578" max="13578" width="9.85546875" style="27" customWidth="1"/>
    <col min="13579" max="13580" width="9.140625" style="27"/>
    <col min="13581" max="13581" width="7.5703125" style="27" customWidth="1"/>
    <col min="13582" max="13825" width="9.140625" style="27"/>
    <col min="13826" max="13826" width="11.7109375" style="27" customWidth="1"/>
    <col min="13827" max="13827" width="11.140625" style="27" customWidth="1"/>
    <col min="13828" max="13828" width="16.42578125" style="27" customWidth="1"/>
    <col min="13829" max="13829" width="16.28515625" style="27" customWidth="1"/>
    <col min="13830" max="13830" width="16.42578125" style="27" customWidth="1"/>
    <col min="13831" max="13831" width="15.5703125" style="27" customWidth="1"/>
    <col min="13832" max="13833" width="9.140625" style="27"/>
    <col min="13834" max="13834" width="9.85546875" style="27" customWidth="1"/>
    <col min="13835" max="13836" width="9.140625" style="27"/>
    <col min="13837" max="13837" width="7.5703125" style="27" customWidth="1"/>
    <col min="13838" max="14081" width="9.140625" style="27"/>
    <col min="14082" max="14082" width="11.7109375" style="27" customWidth="1"/>
    <col min="14083" max="14083" width="11.140625" style="27" customWidth="1"/>
    <col min="14084" max="14084" width="16.42578125" style="27" customWidth="1"/>
    <col min="14085" max="14085" width="16.28515625" style="27" customWidth="1"/>
    <col min="14086" max="14086" width="16.42578125" style="27" customWidth="1"/>
    <col min="14087" max="14087" width="15.5703125" style="27" customWidth="1"/>
    <col min="14088" max="14089" width="9.140625" style="27"/>
    <col min="14090" max="14090" width="9.85546875" style="27" customWidth="1"/>
    <col min="14091" max="14092" width="9.140625" style="27"/>
    <col min="14093" max="14093" width="7.5703125" style="27" customWidth="1"/>
    <col min="14094" max="14337" width="9.140625" style="27"/>
    <col min="14338" max="14338" width="11.7109375" style="27" customWidth="1"/>
    <col min="14339" max="14339" width="11.140625" style="27" customWidth="1"/>
    <col min="14340" max="14340" width="16.42578125" style="27" customWidth="1"/>
    <col min="14341" max="14341" width="16.28515625" style="27" customWidth="1"/>
    <col min="14342" max="14342" width="16.42578125" style="27" customWidth="1"/>
    <col min="14343" max="14343" width="15.5703125" style="27" customWidth="1"/>
    <col min="14344" max="14345" width="9.140625" style="27"/>
    <col min="14346" max="14346" width="9.85546875" style="27" customWidth="1"/>
    <col min="14347" max="14348" width="9.140625" style="27"/>
    <col min="14349" max="14349" width="7.5703125" style="27" customWidth="1"/>
    <col min="14350" max="14593" width="9.140625" style="27"/>
    <col min="14594" max="14594" width="11.7109375" style="27" customWidth="1"/>
    <col min="14595" max="14595" width="11.140625" style="27" customWidth="1"/>
    <col min="14596" max="14596" width="16.42578125" style="27" customWidth="1"/>
    <col min="14597" max="14597" width="16.28515625" style="27" customWidth="1"/>
    <col min="14598" max="14598" width="16.42578125" style="27" customWidth="1"/>
    <col min="14599" max="14599" width="15.5703125" style="27" customWidth="1"/>
    <col min="14600" max="14601" width="9.140625" style="27"/>
    <col min="14602" max="14602" width="9.85546875" style="27" customWidth="1"/>
    <col min="14603" max="14604" width="9.140625" style="27"/>
    <col min="14605" max="14605" width="7.5703125" style="27" customWidth="1"/>
    <col min="14606" max="14849" width="9.140625" style="27"/>
    <col min="14850" max="14850" width="11.7109375" style="27" customWidth="1"/>
    <col min="14851" max="14851" width="11.140625" style="27" customWidth="1"/>
    <col min="14852" max="14852" width="16.42578125" style="27" customWidth="1"/>
    <col min="14853" max="14853" width="16.28515625" style="27" customWidth="1"/>
    <col min="14854" max="14854" width="16.42578125" style="27" customWidth="1"/>
    <col min="14855" max="14855" width="15.5703125" style="27" customWidth="1"/>
    <col min="14856" max="14857" width="9.140625" style="27"/>
    <col min="14858" max="14858" width="9.85546875" style="27" customWidth="1"/>
    <col min="14859" max="14860" width="9.140625" style="27"/>
    <col min="14861" max="14861" width="7.5703125" style="27" customWidth="1"/>
    <col min="14862" max="15105" width="9.140625" style="27"/>
    <col min="15106" max="15106" width="11.7109375" style="27" customWidth="1"/>
    <col min="15107" max="15107" width="11.140625" style="27" customWidth="1"/>
    <col min="15108" max="15108" width="16.42578125" style="27" customWidth="1"/>
    <col min="15109" max="15109" width="16.28515625" style="27" customWidth="1"/>
    <col min="15110" max="15110" width="16.42578125" style="27" customWidth="1"/>
    <col min="15111" max="15111" width="15.5703125" style="27" customWidth="1"/>
    <col min="15112" max="15113" width="9.140625" style="27"/>
    <col min="15114" max="15114" width="9.85546875" style="27" customWidth="1"/>
    <col min="15115" max="15116" width="9.140625" style="27"/>
    <col min="15117" max="15117" width="7.5703125" style="27" customWidth="1"/>
    <col min="15118" max="15361" width="9.140625" style="27"/>
    <col min="15362" max="15362" width="11.7109375" style="27" customWidth="1"/>
    <col min="15363" max="15363" width="11.140625" style="27" customWidth="1"/>
    <col min="15364" max="15364" width="16.42578125" style="27" customWidth="1"/>
    <col min="15365" max="15365" width="16.28515625" style="27" customWidth="1"/>
    <col min="15366" max="15366" width="16.42578125" style="27" customWidth="1"/>
    <col min="15367" max="15367" width="15.5703125" style="27" customWidth="1"/>
    <col min="15368" max="15369" width="9.140625" style="27"/>
    <col min="15370" max="15370" width="9.85546875" style="27" customWidth="1"/>
    <col min="15371" max="15372" width="9.140625" style="27"/>
    <col min="15373" max="15373" width="7.5703125" style="27" customWidth="1"/>
    <col min="15374" max="15617" width="9.140625" style="27"/>
    <col min="15618" max="15618" width="11.7109375" style="27" customWidth="1"/>
    <col min="15619" max="15619" width="11.140625" style="27" customWidth="1"/>
    <col min="15620" max="15620" width="16.42578125" style="27" customWidth="1"/>
    <col min="15621" max="15621" width="16.28515625" style="27" customWidth="1"/>
    <col min="15622" max="15622" width="16.42578125" style="27" customWidth="1"/>
    <col min="15623" max="15623" width="15.5703125" style="27" customWidth="1"/>
    <col min="15624" max="15625" width="9.140625" style="27"/>
    <col min="15626" max="15626" width="9.85546875" style="27" customWidth="1"/>
    <col min="15627" max="15628" width="9.140625" style="27"/>
    <col min="15629" max="15629" width="7.5703125" style="27" customWidth="1"/>
    <col min="15630" max="15873" width="9.140625" style="27"/>
    <col min="15874" max="15874" width="11.7109375" style="27" customWidth="1"/>
    <col min="15875" max="15875" width="11.140625" style="27" customWidth="1"/>
    <col min="15876" max="15876" width="16.42578125" style="27" customWidth="1"/>
    <col min="15877" max="15877" width="16.28515625" style="27" customWidth="1"/>
    <col min="15878" max="15878" width="16.42578125" style="27" customWidth="1"/>
    <col min="15879" max="15879" width="15.5703125" style="27" customWidth="1"/>
    <col min="15880" max="15881" width="9.140625" style="27"/>
    <col min="15882" max="15882" width="9.85546875" style="27" customWidth="1"/>
    <col min="15883" max="15884" width="9.140625" style="27"/>
    <col min="15885" max="15885" width="7.5703125" style="27" customWidth="1"/>
    <col min="15886" max="16129" width="9.140625" style="27"/>
    <col min="16130" max="16130" width="11.7109375" style="27" customWidth="1"/>
    <col min="16131" max="16131" width="11.140625" style="27" customWidth="1"/>
    <col min="16132" max="16132" width="16.42578125" style="27" customWidth="1"/>
    <col min="16133" max="16133" width="16.28515625" style="27" customWidth="1"/>
    <col min="16134" max="16134" width="16.42578125" style="27" customWidth="1"/>
    <col min="16135" max="16135" width="15.5703125" style="27" customWidth="1"/>
    <col min="16136" max="16137" width="9.140625" style="27"/>
    <col min="16138" max="16138" width="9.85546875" style="27" customWidth="1"/>
    <col min="16139" max="16140" width="9.140625" style="27"/>
    <col min="16141" max="16141" width="7.5703125" style="27" customWidth="1"/>
    <col min="16142" max="16384" width="9.140625" style="27"/>
  </cols>
  <sheetData>
    <row r="2" spans="2:8" ht="13.5" thickBot="1" x14ac:dyDescent="0.25"/>
    <row r="3" spans="2:8" ht="48" customHeight="1" thickBot="1" x14ac:dyDescent="0.25">
      <c r="B3" s="30" t="s">
        <v>85</v>
      </c>
      <c r="C3" s="31" t="s">
        <v>86</v>
      </c>
      <c r="D3" s="30" t="s">
        <v>160</v>
      </c>
      <c r="E3" s="30" t="s">
        <v>151</v>
      </c>
      <c r="F3" s="30" t="s">
        <v>89</v>
      </c>
    </row>
    <row r="4" spans="2:8" ht="16.5" thickBot="1" x14ac:dyDescent="0.25">
      <c r="B4" s="32" t="s">
        <v>95</v>
      </c>
      <c r="C4" s="33"/>
      <c r="D4" s="33">
        <v>0</v>
      </c>
      <c r="E4" s="37">
        <v>0</v>
      </c>
      <c r="F4" s="84">
        <v>2</v>
      </c>
    </row>
    <row r="5" spans="2:8" ht="16.5" customHeight="1" thickBot="1" x14ac:dyDescent="0.25">
      <c r="B5" s="32" t="s">
        <v>90</v>
      </c>
      <c r="C5" s="33">
        <v>80</v>
      </c>
      <c r="D5" s="33">
        <v>6</v>
      </c>
      <c r="E5" s="85">
        <v>0.09</v>
      </c>
      <c r="F5" s="84">
        <v>1.1000000000000001</v>
      </c>
    </row>
    <row r="6" spans="2:8" ht="16.5" customHeight="1" thickBot="1" x14ac:dyDescent="0.25">
      <c r="B6" s="32" t="s">
        <v>91</v>
      </c>
      <c r="C6" s="33">
        <v>80</v>
      </c>
      <c r="D6" s="33">
        <v>5</v>
      </c>
      <c r="E6" s="85">
        <v>0.08</v>
      </c>
      <c r="F6" s="84">
        <v>1.3</v>
      </c>
    </row>
    <row r="7" spans="2:8" ht="16.5" customHeight="1" thickBot="1" x14ac:dyDescent="0.25">
      <c r="B7" s="32" t="s">
        <v>92</v>
      </c>
      <c r="C7" s="33">
        <v>60</v>
      </c>
      <c r="D7" s="33">
        <v>6</v>
      </c>
      <c r="E7" s="85">
        <v>0.1</v>
      </c>
      <c r="F7" s="84">
        <v>0.7</v>
      </c>
    </row>
    <row r="8" spans="2:8" ht="16.5" customHeight="1" thickBot="1" x14ac:dyDescent="0.25">
      <c r="B8" s="32" t="s">
        <v>149</v>
      </c>
      <c r="C8" s="33"/>
      <c r="D8" s="33">
        <f>D5+D6</f>
        <v>11</v>
      </c>
      <c r="E8" s="85">
        <f>E5+E6</f>
        <v>0.16999999999999998</v>
      </c>
      <c r="F8" s="84">
        <v>0.9</v>
      </c>
    </row>
    <row r="9" spans="2:8" ht="16.5" customHeight="1" thickBot="1" x14ac:dyDescent="0.25">
      <c r="B9" s="32" t="s">
        <v>93</v>
      </c>
      <c r="C9" s="33"/>
      <c r="D9" s="33">
        <f>D5+D7</f>
        <v>12</v>
      </c>
      <c r="E9" s="85">
        <f>E5+E7</f>
        <v>0.19</v>
      </c>
      <c r="F9" s="84">
        <v>0.4</v>
      </c>
    </row>
    <row r="10" spans="2:8" ht="16.5" customHeight="1" thickBot="1" x14ac:dyDescent="0.25">
      <c r="B10" s="32" t="s">
        <v>94</v>
      </c>
      <c r="C10" s="33"/>
      <c r="D10" s="33">
        <f>D6+D7</f>
        <v>11</v>
      </c>
      <c r="E10" s="85">
        <f>E6+E7</f>
        <v>0.18</v>
      </c>
      <c r="F10" s="84">
        <v>0.5</v>
      </c>
    </row>
    <row r="11" spans="2:8" ht="16.5" customHeight="1" thickBot="1" x14ac:dyDescent="0.25">
      <c r="B11" s="32" t="s">
        <v>150</v>
      </c>
      <c r="C11" s="33"/>
      <c r="D11" s="33">
        <f>D5+D6+D7</f>
        <v>17</v>
      </c>
      <c r="E11" s="85">
        <f>E5+E6+E7</f>
        <v>0.27</v>
      </c>
      <c r="F11" s="85">
        <v>0.25</v>
      </c>
    </row>
    <row r="13" spans="2:8" ht="13.5" thickBot="1" x14ac:dyDescent="0.25"/>
    <row r="14" spans="2:8" ht="47.25" customHeight="1" thickBot="1" x14ac:dyDescent="0.25">
      <c r="B14" s="30" t="s">
        <v>85</v>
      </c>
      <c r="C14" s="31" t="s">
        <v>86</v>
      </c>
      <c r="D14" s="31" t="s">
        <v>96</v>
      </c>
      <c r="E14" s="30" t="s">
        <v>159</v>
      </c>
      <c r="F14" s="30" t="s">
        <v>151</v>
      </c>
      <c r="G14" s="30" t="s">
        <v>98</v>
      </c>
      <c r="H14" s="30" t="s">
        <v>153</v>
      </c>
    </row>
    <row r="15" spans="2:8" ht="16.5" thickBot="1" x14ac:dyDescent="0.25">
      <c r="B15" s="32" t="s">
        <v>95</v>
      </c>
      <c r="C15" s="36"/>
      <c r="D15" s="36"/>
      <c r="E15" s="37">
        <v>0</v>
      </c>
      <c r="F15" s="37">
        <f>E4</f>
        <v>0</v>
      </c>
      <c r="G15" s="37">
        <f t="shared" ref="G15" si="0">E15+F15</f>
        <v>0</v>
      </c>
      <c r="H15" s="37">
        <f>RANK(G15,$G$15:$G$22,1)</f>
        <v>1</v>
      </c>
    </row>
    <row r="16" spans="2:8" ht="16.5" thickBot="1" x14ac:dyDescent="0.25">
      <c r="B16" s="32" t="s">
        <v>90</v>
      </c>
      <c r="C16" s="33">
        <v>80</v>
      </c>
      <c r="D16" s="34">
        <f>((0.04*(1+0.04)^C16)/((1+0.04)^C16-1))</f>
        <v>4.1814075487637985E-2</v>
      </c>
      <c r="E16" s="35">
        <f>D5*D16</f>
        <v>0.25088445292582789</v>
      </c>
      <c r="F16" s="35">
        <f>E5</f>
        <v>0.09</v>
      </c>
      <c r="G16" s="35">
        <f>E16+F16</f>
        <v>0.34088445292582792</v>
      </c>
      <c r="H16" s="37">
        <f t="shared" ref="H16:H22" si="1">RANK(G16,$G$15:$G$22,1)</f>
        <v>3</v>
      </c>
    </row>
    <row r="17" spans="2:17" ht="16.5" thickBot="1" x14ac:dyDescent="0.25">
      <c r="B17" s="32" t="s">
        <v>91</v>
      </c>
      <c r="C17" s="33">
        <v>80</v>
      </c>
      <c r="D17" s="34">
        <f>((0.04*(1+0.04)^C17)/((1+0.04)^C17-1))</f>
        <v>4.1814075487637985E-2</v>
      </c>
      <c r="E17" s="35">
        <f>D6*D17</f>
        <v>0.20907037743818993</v>
      </c>
      <c r="F17" s="35">
        <f t="shared" ref="F17:F22" si="2">E6</f>
        <v>0.08</v>
      </c>
      <c r="G17" s="35">
        <f t="shared" ref="G17:G22" si="3">E17+F17</f>
        <v>0.28907037743818992</v>
      </c>
      <c r="H17" s="37">
        <f t="shared" si="1"/>
        <v>2</v>
      </c>
    </row>
    <row r="18" spans="2:17" ht="16.5" thickBot="1" x14ac:dyDescent="0.25">
      <c r="B18" s="32" t="s">
        <v>92</v>
      </c>
      <c r="C18" s="33">
        <v>60</v>
      </c>
      <c r="D18" s="34">
        <f>((0.04*(1+0.04)^C18)/((1+0.04)^C18-1))</f>
        <v>4.42018451232832E-2</v>
      </c>
      <c r="E18" s="35">
        <f>D7*D18</f>
        <v>0.26521107073969918</v>
      </c>
      <c r="F18" s="35">
        <f t="shared" si="2"/>
        <v>0.1</v>
      </c>
      <c r="G18" s="35">
        <f t="shared" si="3"/>
        <v>0.36521107073969916</v>
      </c>
      <c r="H18" s="37">
        <f t="shared" si="1"/>
        <v>4</v>
      </c>
    </row>
    <row r="19" spans="2:17" ht="16.5" thickBot="1" x14ac:dyDescent="0.25">
      <c r="B19" s="32" t="s">
        <v>149</v>
      </c>
      <c r="C19" s="33"/>
      <c r="D19" s="34"/>
      <c r="E19" s="35">
        <f>E16+E17</f>
        <v>0.45995483036401785</v>
      </c>
      <c r="F19" s="35">
        <f t="shared" si="2"/>
        <v>0.16999999999999998</v>
      </c>
      <c r="G19" s="35">
        <f t="shared" si="3"/>
        <v>0.62995483036401789</v>
      </c>
      <c r="H19" s="37">
        <f t="shared" si="1"/>
        <v>5</v>
      </c>
    </row>
    <row r="20" spans="2:17" ht="16.5" thickBot="1" x14ac:dyDescent="0.25">
      <c r="B20" s="32" t="s">
        <v>93</v>
      </c>
      <c r="C20" s="36"/>
      <c r="D20" s="36"/>
      <c r="E20" s="35">
        <f>E16+E18</f>
        <v>0.51609552366552713</v>
      </c>
      <c r="F20" s="35">
        <f t="shared" si="2"/>
        <v>0.19</v>
      </c>
      <c r="G20" s="35">
        <f t="shared" si="3"/>
        <v>0.70609552366552708</v>
      </c>
      <c r="H20" s="37">
        <f t="shared" si="1"/>
        <v>7</v>
      </c>
    </row>
    <row r="21" spans="2:17" ht="16.5" thickBot="1" x14ac:dyDescent="0.25">
      <c r="B21" s="32" t="s">
        <v>94</v>
      </c>
      <c r="C21" s="36"/>
      <c r="D21" s="36"/>
      <c r="E21" s="35">
        <f>E17+E18</f>
        <v>0.47428144817788909</v>
      </c>
      <c r="F21" s="35">
        <f t="shared" si="2"/>
        <v>0.18</v>
      </c>
      <c r="G21" s="35">
        <f t="shared" si="3"/>
        <v>0.65428144817788914</v>
      </c>
      <c r="H21" s="37">
        <f t="shared" si="1"/>
        <v>6</v>
      </c>
    </row>
    <row r="22" spans="2:17" ht="16.5" thickBot="1" x14ac:dyDescent="0.25">
      <c r="B22" s="32" t="s">
        <v>150</v>
      </c>
      <c r="C22" s="36"/>
      <c r="D22" s="36"/>
      <c r="E22" s="35">
        <f>E16+E17+E18</f>
        <v>0.72516590110371704</v>
      </c>
      <c r="F22" s="35">
        <f t="shared" si="2"/>
        <v>0.27</v>
      </c>
      <c r="G22" s="35">
        <f t="shared" si="3"/>
        <v>0.99516590110371705</v>
      </c>
      <c r="H22" s="37">
        <f t="shared" si="1"/>
        <v>8</v>
      </c>
    </row>
    <row r="24" spans="2:17" ht="13.5" thickBot="1" x14ac:dyDescent="0.25">
      <c r="G24" s="28"/>
      <c r="H24" s="29"/>
      <c r="I24" s="29"/>
      <c r="N24" s="27"/>
      <c r="Q24" s="27"/>
    </row>
    <row r="25" spans="2:17" ht="63.75" thickBot="1" x14ac:dyDescent="0.25">
      <c r="B25" s="30" t="s">
        <v>85</v>
      </c>
      <c r="C25" s="30" t="s">
        <v>152</v>
      </c>
      <c r="D25" s="30" t="s">
        <v>89</v>
      </c>
      <c r="E25" s="30" t="s">
        <v>154</v>
      </c>
      <c r="G25" s="28"/>
      <c r="H25" s="29"/>
      <c r="I25" s="29"/>
      <c r="N25" s="27"/>
      <c r="Q25" s="27"/>
    </row>
    <row r="26" spans="2:17" ht="16.5" thickBot="1" x14ac:dyDescent="0.25">
      <c r="B26" s="32" t="s">
        <v>95</v>
      </c>
      <c r="C26" s="84">
        <f t="shared" ref="C26:C33" si="4">$F$4</f>
        <v>2</v>
      </c>
      <c r="D26" s="84">
        <f>F4</f>
        <v>2</v>
      </c>
      <c r="E26" s="37">
        <f>C26-D26</f>
        <v>0</v>
      </c>
      <c r="G26" s="28"/>
      <c r="H26" s="29"/>
      <c r="I26" s="29"/>
      <c r="N26" s="27"/>
      <c r="Q26" s="27"/>
    </row>
    <row r="27" spans="2:17" ht="16.5" thickBot="1" x14ac:dyDescent="0.25">
      <c r="B27" s="32" t="s">
        <v>90</v>
      </c>
      <c r="C27" s="84">
        <f t="shared" si="4"/>
        <v>2</v>
      </c>
      <c r="D27" s="84">
        <f>F5</f>
        <v>1.1000000000000001</v>
      </c>
      <c r="E27" s="84">
        <f t="shared" ref="E27:E33" si="5">C27-D27</f>
        <v>0.89999999999999991</v>
      </c>
      <c r="G27" s="28"/>
      <c r="H27" s="29"/>
      <c r="I27" s="29"/>
      <c r="N27" s="27"/>
      <c r="Q27" s="27"/>
    </row>
    <row r="28" spans="2:17" ht="16.5" thickBot="1" x14ac:dyDescent="0.25">
      <c r="B28" s="32" t="s">
        <v>91</v>
      </c>
      <c r="C28" s="84">
        <f t="shared" si="4"/>
        <v>2</v>
      </c>
      <c r="D28" s="84">
        <f t="shared" ref="D28:D33" si="6">F6</f>
        <v>1.3</v>
      </c>
      <c r="E28" s="84">
        <f t="shared" si="5"/>
        <v>0.7</v>
      </c>
      <c r="G28" s="28"/>
      <c r="H28" s="29"/>
      <c r="I28" s="29"/>
      <c r="N28" s="27"/>
      <c r="Q28" s="27"/>
    </row>
    <row r="29" spans="2:17" ht="16.5" thickBot="1" x14ac:dyDescent="0.25">
      <c r="B29" s="32" t="s">
        <v>92</v>
      </c>
      <c r="C29" s="84">
        <f t="shared" si="4"/>
        <v>2</v>
      </c>
      <c r="D29" s="84">
        <f t="shared" si="6"/>
        <v>0.7</v>
      </c>
      <c r="E29" s="84">
        <f t="shared" si="5"/>
        <v>1.3</v>
      </c>
      <c r="G29" s="28"/>
      <c r="H29" s="29"/>
      <c r="I29" s="29"/>
      <c r="N29" s="27"/>
      <c r="Q29" s="27"/>
    </row>
    <row r="30" spans="2:17" ht="16.5" thickBot="1" x14ac:dyDescent="0.25">
      <c r="B30" s="32" t="s">
        <v>149</v>
      </c>
      <c r="C30" s="84">
        <f t="shared" si="4"/>
        <v>2</v>
      </c>
      <c r="D30" s="84">
        <f t="shared" si="6"/>
        <v>0.9</v>
      </c>
      <c r="E30" s="84">
        <f t="shared" si="5"/>
        <v>1.1000000000000001</v>
      </c>
      <c r="G30" s="28"/>
      <c r="H30" s="29"/>
      <c r="I30" s="29"/>
      <c r="N30" s="27"/>
      <c r="Q30" s="27"/>
    </row>
    <row r="31" spans="2:17" ht="16.5" thickBot="1" x14ac:dyDescent="0.25">
      <c r="B31" s="32" t="s">
        <v>93</v>
      </c>
      <c r="C31" s="84">
        <f t="shared" si="4"/>
        <v>2</v>
      </c>
      <c r="D31" s="84">
        <f t="shared" si="6"/>
        <v>0.4</v>
      </c>
      <c r="E31" s="84">
        <f t="shared" si="5"/>
        <v>1.6</v>
      </c>
      <c r="G31" s="28"/>
      <c r="H31" s="29"/>
      <c r="I31" s="29"/>
      <c r="N31" s="27"/>
      <c r="Q31" s="27"/>
    </row>
    <row r="32" spans="2:17" ht="16.5" thickBot="1" x14ac:dyDescent="0.25">
      <c r="B32" s="32" t="s">
        <v>94</v>
      </c>
      <c r="C32" s="84">
        <f t="shared" si="4"/>
        <v>2</v>
      </c>
      <c r="D32" s="84">
        <f t="shared" si="6"/>
        <v>0.5</v>
      </c>
      <c r="E32" s="84">
        <f t="shared" si="5"/>
        <v>1.5</v>
      </c>
      <c r="G32" s="28"/>
      <c r="H32" s="29"/>
      <c r="I32" s="29"/>
      <c r="N32" s="27"/>
      <c r="Q32" s="27"/>
    </row>
    <row r="33" spans="2:17" ht="16.5" thickBot="1" x14ac:dyDescent="0.25">
      <c r="B33" s="32" t="s">
        <v>150</v>
      </c>
      <c r="C33" s="84">
        <f t="shared" si="4"/>
        <v>2</v>
      </c>
      <c r="D33" s="85">
        <f t="shared" si="6"/>
        <v>0.25</v>
      </c>
      <c r="E33" s="85">
        <f t="shared" si="5"/>
        <v>1.75</v>
      </c>
      <c r="G33" s="28"/>
      <c r="H33" s="29"/>
      <c r="I33" s="29"/>
      <c r="N33" s="27"/>
      <c r="Q33" s="27"/>
    </row>
    <row r="34" spans="2:17" x14ac:dyDescent="0.2">
      <c r="G34" s="28"/>
      <c r="H34" s="29"/>
      <c r="I34" s="29"/>
      <c r="N34" s="27"/>
      <c r="Q34" s="27"/>
    </row>
    <row r="35" spans="2:17" ht="13.5" thickBot="1" x14ac:dyDescent="0.25">
      <c r="G35" s="28"/>
      <c r="H35" s="29"/>
      <c r="I35" s="29"/>
      <c r="N35" s="27"/>
      <c r="Q35" s="27"/>
    </row>
    <row r="36" spans="2:17" ht="32.25" thickBot="1" x14ac:dyDescent="0.25">
      <c r="B36" s="30" t="s">
        <v>85</v>
      </c>
      <c r="C36" s="30" t="s">
        <v>154</v>
      </c>
      <c r="D36" s="30" t="str">
        <f>G14</f>
        <v>Total Annual Costs (million $)</v>
      </c>
      <c r="E36" s="30" t="str">
        <f>H14</f>
        <v>Rank</v>
      </c>
      <c r="G36" s="28"/>
      <c r="H36" s="29"/>
      <c r="I36" s="29"/>
      <c r="N36" s="27"/>
      <c r="Q36" s="27"/>
    </row>
    <row r="37" spans="2:17" ht="16.5" thickBot="1" x14ac:dyDescent="0.25">
      <c r="B37" s="32" t="s">
        <v>95</v>
      </c>
      <c r="C37" s="85">
        <f>E26</f>
        <v>0</v>
      </c>
      <c r="D37" s="85">
        <f>G15</f>
        <v>0</v>
      </c>
      <c r="E37" s="37">
        <f>H15</f>
        <v>1</v>
      </c>
      <c r="G37" s="28"/>
      <c r="H37" s="29"/>
      <c r="I37" s="29"/>
      <c r="N37" s="27"/>
      <c r="Q37" s="27"/>
    </row>
    <row r="38" spans="2:17" ht="16.5" thickBot="1" x14ac:dyDescent="0.25">
      <c r="B38" s="32" t="s">
        <v>91</v>
      </c>
      <c r="C38" s="85">
        <f>E28</f>
        <v>0.7</v>
      </c>
      <c r="D38" s="85">
        <f>G17</f>
        <v>0.28907037743818992</v>
      </c>
      <c r="E38" s="37">
        <f t="shared" ref="E38:E44" si="7">H16</f>
        <v>3</v>
      </c>
      <c r="G38" s="28"/>
      <c r="H38" s="29"/>
      <c r="I38" s="29"/>
      <c r="N38" s="27"/>
      <c r="Q38" s="27"/>
    </row>
    <row r="39" spans="2:17" ht="16.5" thickBot="1" x14ac:dyDescent="0.25">
      <c r="B39" s="32" t="s">
        <v>90</v>
      </c>
      <c r="C39" s="85">
        <f>E27</f>
        <v>0.89999999999999991</v>
      </c>
      <c r="D39" s="85">
        <f>G16</f>
        <v>0.34088445292582792</v>
      </c>
      <c r="E39" s="37">
        <f t="shared" si="7"/>
        <v>2</v>
      </c>
      <c r="G39" s="28"/>
      <c r="H39" s="29"/>
      <c r="I39" s="29"/>
      <c r="N39" s="27"/>
      <c r="Q39" s="27"/>
    </row>
    <row r="40" spans="2:17" ht="16.5" thickBot="1" x14ac:dyDescent="0.25">
      <c r="B40" s="32" t="s">
        <v>92</v>
      </c>
      <c r="C40" s="85">
        <f>E29</f>
        <v>1.3</v>
      </c>
      <c r="D40" s="85">
        <f>G18</f>
        <v>0.36521107073969916</v>
      </c>
      <c r="E40" s="37">
        <f t="shared" si="7"/>
        <v>4</v>
      </c>
      <c r="G40" s="28"/>
      <c r="H40" s="29"/>
      <c r="I40" s="29"/>
      <c r="N40" s="27"/>
      <c r="Q40" s="27"/>
    </row>
    <row r="41" spans="2:17" ht="16.5" thickBot="1" x14ac:dyDescent="0.25">
      <c r="B41" s="32" t="s">
        <v>149</v>
      </c>
      <c r="C41" s="85">
        <f>E30</f>
        <v>1.1000000000000001</v>
      </c>
      <c r="D41" s="85">
        <f>G19</f>
        <v>0.62995483036401789</v>
      </c>
      <c r="E41" s="37">
        <f t="shared" si="7"/>
        <v>5</v>
      </c>
      <c r="G41" s="28"/>
      <c r="H41" s="29"/>
      <c r="I41" s="29"/>
      <c r="N41" s="27"/>
      <c r="Q41" s="27"/>
    </row>
    <row r="42" spans="2:17" ht="16.5" thickBot="1" x14ac:dyDescent="0.25">
      <c r="B42" s="32" t="s">
        <v>94</v>
      </c>
      <c r="C42" s="85">
        <f>E32</f>
        <v>1.5</v>
      </c>
      <c r="D42" s="85">
        <f>G21</f>
        <v>0.65428144817788914</v>
      </c>
      <c r="E42" s="37">
        <f t="shared" si="7"/>
        <v>7</v>
      </c>
      <c r="G42" s="28"/>
      <c r="H42" s="29"/>
      <c r="I42" s="29"/>
      <c r="N42" s="27"/>
      <c r="Q42" s="27"/>
    </row>
    <row r="43" spans="2:17" ht="16.5" thickBot="1" x14ac:dyDescent="0.25">
      <c r="B43" s="32" t="s">
        <v>93</v>
      </c>
      <c r="C43" s="85">
        <f>E31</f>
        <v>1.6</v>
      </c>
      <c r="D43" s="85">
        <f>G20</f>
        <v>0.70609552366552708</v>
      </c>
      <c r="E43" s="37">
        <f t="shared" si="7"/>
        <v>6</v>
      </c>
      <c r="G43" s="28"/>
      <c r="H43" s="29"/>
      <c r="I43" s="29"/>
      <c r="N43" s="27"/>
      <c r="Q43" s="27"/>
    </row>
    <row r="44" spans="2:17" ht="16.5" thickBot="1" x14ac:dyDescent="0.25">
      <c r="B44" s="32" t="s">
        <v>150</v>
      </c>
      <c r="C44" s="85">
        <f>E33</f>
        <v>1.75</v>
      </c>
      <c r="D44" s="85">
        <f>G22</f>
        <v>0.99516590110371705</v>
      </c>
      <c r="E44" s="37">
        <f t="shared" si="7"/>
        <v>8</v>
      </c>
      <c r="G44" s="28"/>
      <c r="H44" s="29"/>
      <c r="I44" s="29"/>
      <c r="N44" s="27"/>
      <c r="Q44" s="27"/>
    </row>
    <row r="45" spans="2:17" x14ac:dyDescent="0.2">
      <c r="G45" s="28"/>
      <c r="H45" s="29"/>
      <c r="I45" s="29"/>
      <c r="N45" s="27"/>
      <c r="Q45" s="27"/>
    </row>
    <row r="47" spans="2:17" ht="16.5" thickBot="1" x14ac:dyDescent="0.25">
      <c r="B47" s="38"/>
      <c r="C47" s="39"/>
    </row>
    <row r="48" spans="2:17" ht="32.25" thickBot="1" x14ac:dyDescent="0.25">
      <c r="B48" s="40" t="s">
        <v>99</v>
      </c>
      <c r="C48" s="30" t="s">
        <v>85</v>
      </c>
      <c r="D48" s="31" t="s">
        <v>100</v>
      </c>
      <c r="E48" s="30" t="s">
        <v>101</v>
      </c>
      <c r="F48" s="30" t="s">
        <v>102</v>
      </c>
      <c r="G48" s="30" t="s">
        <v>103</v>
      </c>
      <c r="H48" s="30" t="s">
        <v>104</v>
      </c>
      <c r="I48" s="30" t="s">
        <v>105</v>
      </c>
      <c r="J48" s="41" t="s">
        <v>106</v>
      </c>
      <c r="K48" s="27"/>
      <c r="L48" s="27"/>
      <c r="M48" s="27"/>
      <c r="N48" s="27"/>
      <c r="O48" s="27"/>
      <c r="Q48" s="27"/>
    </row>
    <row r="49" spans="2:17" x14ac:dyDescent="0.2">
      <c r="B49" s="28"/>
      <c r="C49" s="29" t="s">
        <v>107</v>
      </c>
      <c r="D49" s="42" t="s">
        <v>108</v>
      </c>
      <c r="E49" s="42" t="s">
        <v>108</v>
      </c>
      <c r="F49" s="29"/>
      <c r="G49" s="29"/>
      <c r="H49" s="29"/>
      <c r="I49" s="27"/>
      <c r="K49" s="27"/>
      <c r="L49" s="27"/>
      <c r="M49" s="27"/>
      <c r="N49" s="27"/>
      <c r="O49" s="27"/>
      <c r="Q49" s="27"/>
    </row>
    <row r="50" spans="2:17" x14ac:dyDescent="0.2">
      <c r="B50" s="28" t="s">
        <v>109</v>
      </c>
      <c r="C50" s="29"/>
      <c r="D50" s="29"/>
      <c r="E50" s="29"/>
      <c r="F50" s="29"/>
      <c r="G50" s="29">
        <f>D51</f>
        <v>0.7</v>
      </c>
      <c r="H50" s="43">
        <f>E51</f>
        <v>0.28907037743818992</v>
      </c>
      <c r="I50" s="43">
        <f>G50/H50</f>
        <v>2.4215556301671781</v>
      </c>
      <c r="J50" s="28" t="s">
        <v>110</v>
      </c>
      <c r="K50" s="27"/>
      <c r="L50" s="27"/>
      <c r="M50" s="27"/>
      <c r="N50" s="27"/>
      <c r="O50" s="27"/>
      <c r="Q50" s="27"/>
    </row>
    <row r="51" spans="2:17" ht="15.75" x14ac:dyDescent="0.2">
      <c r="B51" s="28"/>
      <c r="C51" s="39" t="s">
        <v>91</v>
      </c>
      <c r="D51" s="43">
        <f>C38</f>
        <v>0.7</v>
      </c>
      <c r="E51" s="43">
        <f>D38</f>
        <v>0.28907037743818992</v>
      </c>
      <c r="F51" s="43">
        <f>D51/E51</f>
        <v>2.4215556301671781</v>
      </c>
      <c r="G51" s="29"/>
      <c r="H51" s="43"/>
      <c r="I51" s="43"/>
      <c r="K51" s="27"/>
      <c r="L51" s="27"/>
      <c r="M51" s="27"/>
      <c r="N51" s="27"/>
      <c r="O51" s="27"/>
      <c r="Q51" s="27"/>
    </row>
    <row r="52" spans="2:17" ht="15.75" x14ac:dyDescent="0.2">
      <c r="B52" s="28" t="s">
        <v>111</v>
      </c>
      <c r="C52" s="39"/>
      <c r="D52" s="43"/>
      <c r="E52" s="43"/>
      <c r="F52" s="43"/>
      <c r="G52" s="29">
        <f>D53-D51</f>
        <v>0.19999999999999996</v>
      </c>
      <c r="H52" s="43">
        <f>E53-E51</f>
        <v>5.1814075487638001E-2</v>
      </c>
      <c r="I52" s="43">
        <f>G52/H52</f>
        <v>3.8599550048464479</v>
      </c>
      <c r="J52" s="28" t="s">
        <v>112</v>
      </c>
      <c r="K52" s="27"/>
      <c r="L52" s="27"/>
      <c r="M52" s="27"/>
      <c r="N52" s="27"/>
      <c r="O52" s="27"/>
      <c r="Q52" s="27"/>
    </row>
    <row r="53" spans="2:17" ht="15.75" x14ac:dyDescent="0.2">
      <c r="B53" s="28"/>
      <c r="C53" s="39" t="s">
        <v>90</v>
      </c>
      <c r="D53" s="43">
        <f>C39</f>
        <v>0.89999999999999991</v>
      </c>
      <c r="E53" s="43">
        <f>D39</f>
        <v>0.34088445292582792</v>
      </c>
      <c r="F53" s="43">
        <f>D53/E53</f>
        <v>2.6401908103325216</v>
      </c>
      <c r="G53" s="29"/>
      <c r="H53" s="43"/>
      <c r="I53" s="43"/>
      <c r="K53" s="27"/>
      <c r="L53" s="27"/>
      <c r="M53" s="27"/>
      <c r="N53" s="27"/>
      <c r="O53" s="27"/>
      <c r="Q53" s="27"/>
    </row>
    <row r="54" spans="2:17" ht="15.75" x14ac:dyDescent="0.2">
      <c r="B54" s="45" t="s">
        <v>113</v>
      </c>
      <c r="C54" s="39"/>
      <c r="D54" s="43"/>
      <c r="E54" s="43"/>
      <c r="F54" s="43"/>
      <c r="G54" s="46">
        <f>D55-D53</f>
        <v>0.40000000000000013</v>
      </c>
      <c r="H54" s="47">
        <f>E55-E53</f>
        <v>2.4326617813871243E-2</v>
      </c>
      <c r="I54" s="47">
        <f>G54/H54</f>
        <v>16.442894078432751</v>
      </c>
      <c r="J54" s="46" t="s">
        <v>114</v>
      </c>
      <c r="K54" s="27"/>
      <c r="L54" s="27"/>
      <c r="M54" s="27"/>
      <c r="N54" s="27"/>
      <c r="O54" s="27"/>
      <c r="Q54" s="27"/>
    </row>
    <row r="55" spans="2:17" ht="15.75" x14ac:dyDescent="0.2">
      <c r="B55" s="45"/>
      <c r="C55" s="48" t="s">
        <v>92</v>
      </c>
      <c r="D55" s="47">
        <f>C40</f>
        <v>1.3</v>
      </c>
      <c r="E55" s="47">
        <f>D40</f>
        <v>0.36521107073969916</v>
      </c>
      <c r="F55" s="43">
        <f>D55/E55</f>
        <v>3.5595854128051969</v>
      </c>
      <c r="G55" s="46"/>
      <c r="H55" s="47"/>
      <c r="I55" s="47"/>
      <c r="J55" s="46"/>
      <c r="K55" s="27"/>
      <c r="L55" s="27"/>
      <c r="M55" s="27"/>
      <c r="N55" s="27"/>
      <c r="O55" s="27"/>
      <c r="Q55" s="27"/>
    </row>
    <row r="56" spans="2:17" ht="15.75" x14ac:dyDescent="0.2">
      <c r="B56" s="28" t="s">
        <v>155</v>
      </c>
      <c r="C56" s="48"/>
      <c r="D56" s="47"/>
      <c r="E56" s="47"/>
      <c r="F56" s="47"/>
      <c r="G56" s="29">
        <f>D57-D55</f>
        <v>-0.19999999999999996</v>
      </c>
      <c r="H56" s="43">
        <f>E57-E55</f>
        <v>0.26474375962431873</v>
      </c>
      <c r="I56" s="43">
        <f>G56/H56</f>
        <v>-0.75544745713291761</v>
      </c>
      <c r="J56" s="50" t="s">
        <v>156</v>
      </c>
      <c r="K56" s="27"/>
      <c r="L56" s="27"/>
      <c r="M56" s="27"/>
      <c r="N56" s="27"/>
      <c r="O56" s="27"/>
      <c r="Q56" s="27"/>
    </row>
    <row r="57" spans="2:17" ht="15.75" x14ac:dyDescent="0.2">
      <c r="B57" s="28"/>
      <c r="C57" s="51" t="s">
        <v>149</v>
      </c>
      <c r="D57" s="51">
        <f>C41</f>
        <v>1.1000000000000001</v>
      </c>
      <c r="E57" s="87">
        <f>D41</f>
        <v>0.62995483036401789</v>
      </c>
      <c r="F57" s="43">
        <f>D57/E57</f>
        <v>1.7461569417038483</v>
      </c>
      <c r="G57" s="29"/>
      <c r="H57" s="43"/>
      <c r="I57" s="43"/>
      <c r="K57" s="27"/>
      <c r="L57" s="27"/>
      <c r="M57" s="27"/>
      <c r="N57" s="27"/>
      <c r="O57" s="27"/>
      <c r="Q57" s="27"/>
    </row>
    <row r="58" spans="2:17" ht="15.75" x14ac:dyDescent="0.2">
      <c r="B58" s="28" t="s">
        <v>115</v>
      </c>
      <c r="C58" s="51"/>
      <c r="D58" s="51"/>
      <c r="E58" s="87"/>
      <c r="F58" s="43"/>
      <c r="G58" s="29">
        <f>D59-D55</f>
        <v>0.19999999999999996</v>
      </c>
      <c r="H58" s="43">
        <f>E59-E55</f>
        <v>0.28907037743818997</v>
      </c>
      <c r="I58" s="43">
        <f>G58/H58</f>
        <v>0.69187303719062199</v>
      </c>
      <c r="J58" s="50" t="s">
        <v>116</v>
      </c>
      <c r="K58" s="27"/>
      <c r="L58" s="27"/>
      <c r="M58" s="27"/>
      <c r="N58" s="27"/>
      <c r="O58" s="27"/>
      <c r="Q58" s="27"/>
    </row>
    <row r="59" spans="2:17" ht="15.75" x14ac:dyDescent="0.2">
      <c r="B59" s="28"/>
      <c r="C59" s="51" t="s">
        <v>94</v>
      </c>
      <c r="D59" s="51">
        <f>C42</f>
        <v>1.5</v>
      </c>
      <c r="E59" s="87">
        <f>D42</f>
        <v>0.65428144817788914</v>
      </c>
      <c r="F59" s="43">
        <f>D59/E59</f>
        <v>2.2925913674877312</v>
      </c>
      <c r="G59" s="29"/>
      <c r="H59" s="43"/>
      <c r="I59" s="43"/>
      <c r="K59" s="27"/>
      <c r="L59" s="27"/>
      <c r="M59" s="27"/>
      <c r="N59" s="27"/>
      <c r="O59" s="27"/>
      <c r="Q59" s="27"/>
    </row>
    <row r="60" spans="2:17" ht="15.75" x14ac:dyDescent="0.2">
      <c r="B60" s="28" t="s">
        <v>117</v>
      </c>
      <c r="C60" s="51"/>
      <c r="D60" s="51"/>
      <c r="E60" s="87"/>
      <c r="F60" s="43"/>
      <c r="G60" s="43">
        <f>D61-D55</f>
        <v>0.30000000000000004</v>
      </c>
      <c r="H60" s="43">
        <f>E61-E55</f>
        <v>0.34088445292582792</v>
      </c>
      <c r="I60" s="43">
        <f>G60/H60</f>
        <v>0.88006360344417411</v>
      </c>
      <c r="J60" s="50" t="s">
        <v>118</v>
      </c>
      <c r="K60" s="27"/>
      <c r="L60" s="27"/>
      <c r="M60" s="27"/>
      <c r="N60" s="27"/>
      <c r="O60" s="27"/>
      <c r="Q60" s="27"/>
    </row>
    <row r="61" spans="2:17" ht="15.75" x14ac:dyDescent="0.2">
      <c r="B61" s="28"/>
      <c r="C61" s="51" t="s">
        <v>93</v>
      </c>
      <c r="D61" s="51">
        <f>C43</f>
        <v>1.6</v>
      </c>
      <c r="E61" s="87">
        <f>D43</f>
        <v>0.70609552366552708</v>
      </c>
      <c r="F61" s="43">
        <f>D61/E61</f>
        <v>2.2659823584406547</v>
      </c>
      <c r="G61" s="29"/>
      <c r="H61" s="43"/>
      <c r="I61" s="43"/>
      <c r="K61" s="27"/>
      <c r="L61" s="27"/>
      <c r="M61" s="27"/>
      <c r="N61" s="27"/>
      <c r="O61" s="27"/>
      <c r="Q61" s="27"/>
    </row>
    <row r="62" spans="2:17" ht="15.75" x14ac:dyDescent="0.2">
      <c r="B62" s="28" t="s">
        <v>157</v>
      </c>
      <c r="C62" s="51"/>
      <c r="D62" s="51"/>
      <c r="E62" s="87"/>
      <c r="F62" s="43"/>
      <c r="G62" s="43">
        <f>D63-D55</f>
        <v>0.44999999999999996</v>
      </c>
      <c r="H62" s="43">
        <f>E63-E55</f>
        <v>0.62995483036401789</v>
      </c>
      <c r="I62" s="43">
        <f>G62/H62</f>
        <v>0.71433693069702875</v>
      </c>
      <c r="J62" s="50" t="s">
        <v>158</v>
      </c>
      <c r="L62" s="27"/>
      <c r="M62" s="27"/>
      <c r="N62" s="27"/>
      <c r="O62" s="27"/>
      <c r="Q62" s="27"/>
    </row>
    <row r="63" spans="2:17" ht="15.75" x14ac:dyDescent="0.2">
      <c r="B63" s="28"/>
      <c r="C63" s="51" t="s">
        <v>150</v>
      </c>
      <c r="D63" s="51">
        <f>C44</f>
        <v>1.75</v>
      </c>
      <c r="E63" s="87">
        <f>D44</f>
        <v>0.99516590110371705</v>
      </c>
      <c r="F63" s="43">
        <f>D63/E63</f>
        <v>1.7585007666150063</v>
      </c>
      <c r="G63" s="29"/>
      <c r="H63" s="43"/>
      <c r="I63" s="43"/>
      <c r="K63" s="55"/>
      <c r="L63" s="56"/>
      <c r="O63" s="43"/>
      <c r="P63" s="43"/>
    </row>
    <row r="64" spans="2:17" ht="15.75" x14ac:dyDescent="0.2">
      <c r="C64" s="51"/>
      <c r="D64" s="51"/>
      <c r="E64" s="51"/>
      <c r="F64" s="43"/>
      <c r="J64" s="39"/>
      <c r="K64" s="55"/>
      <c r="L64" s="56"/>
      <c r="O64" s="43"/>
      <c r="P64" s="43"/>
    </row>
    <row r="65" spans="4:12" ht="15.75" x14ac:dyDescent="0.2">
      <c r="D65" s="86"/>
      <c r="E65" s="86"/>
      <c r="J65" s="39"/>
      <c r="K65" s="55"/>
      <c r="L65" s="56"/>
    </row>
    <row r="66" spans="4:12" ht="15.75" x14ac:dyDescent="0.2">
      <c r="D66" s="86"/>
      <c r="E66" s="86"/>
      <c r="J66" s="39"/>
      <c r="K66" s="55"/>
      <c r="L66" s="56"/>
    </row>
    <row r="67" spans="4:12" ht="15.75" x14ac:dyDescent="0.2">
      <c r="D67" s="86"/>
      <c r="E67" s="86"/>
      <c r="J67" s="39"/>
      <c r="K67" s="55"/>
      <c r="L67" s="56"/>
    </row>
    <row r="68" spans="4:12" x14ac:dyDescent="0.2">
      <c r="D68" s="86"/>
      <c r="E68" s="86"/>
    </row>
  </sheetData>
  <pageMargins left="0.75" right="0.75" top="1" bottom="1" header="0.5" footer="0.5"/>
  <pageSetup orientation="portrait" horizontalDpi="4294967295"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1.1 To Future Value</vt:lpstr>
      <vt:lpstr>1.2 To Future Value</vt:lpstr>
      <vt:lpstr>2.1 To Present Value </vt:lpstr>
      <vt:lpstr>2.2 To Present Value</vt:lpstr>
      <vt:lpstr>3.1 To Annual Value</vt:lpstr>
      <vt:lpstr>3.2 To Annual Value</vt:lpstr>
      <vt:lpstr>Example (Pumping Plant)</vt:lpstr>
      <vt:lpstr>Net Benefit Estimation</vt:lpstr>
      <vt:lpstr>Example (Benef-Cost Ex_1)</vt:lpstr>
      <vt:lpstr>Benef-Cost Ex_2</vt:lpstr>
      <vt:lpstr>FedFunds_InteresRates</vt:lpstr>
    </vt:vector>
  </TitlesOfParts>
  <Company>LAWR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Samuel Sandoval Solis</dc:creator>
  <cp:lastModifiedBy>Samuel Sandoval Solis</cp:lastModifiedBy>
  <dcterms:created xsi:type="dcterms:W3CDTF">2012-09-20T01:07:40Z</dcterms:created>
  <dcterms:modified xsi:type="dcterms:W3CDTF">2020-05-12T01:57:01Z</dcterms:modified>
</cp:coreProperties>
</file>