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ESM-121 Class\Exercises\05_Exercise_Optimization\Ex_5 2020\"/>
    </mc:Choice>
  </mc:AlternateContent>
  <xr:revisionPtr revIDLastSave="0" documentId="13_ncr:1_{1BC7C836-40DD-45A5-BCCE-B6EC56A3D735}" xr6:coauthVersionLast="36" xr6:coauthVersionMax="36" xr10:uidLastSave="{00000000-0000-0000-0000-000000000000}"/>
  <bookViews>
    <workbookView xWindow="5685" yWindow="165" windowWidth="19155" windowHeight="8445" xr2:uid="{00000000-000D-0000-FFFF-FFFF00000000}"/>
  </bookViews>
  <sheets>
    <sheet name="1)Maximize" sheetId="4" r:id="rId1"/>
    <sheet name="2)Minimize" sheetId="1" r:id="rId2"/>
    <sheet name="3)Maximize" sheetId="7" r:id="rId3"/>
    <sheet name="4)Minimize" sheetId="11" r:id="rId4"/>
    <sheet name="5)Maximize" sheetId="9" state="hidden" r:id="rId5"/>
  </sheets>
  <definedNames>
    <definedName name="_x1">#REF!</definedName>
    <definedName name="_x2">#REF!</definedName>
    <definedName name="_x3">#REF!</definedName>
    <definedName name="solver_adj" localSheetId="4" hidden="1">'5)Maximize'!$H$9,'5)Maximize'!$H$10,'5)Maximize'!$H$11,'5)Maximize'!$H$12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drv" localSheetId="0" hidden="1">1</definedName>
    <definedName name="solver_drv" localSheetId="1" hidden="1">2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ng" localSheetId="3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itr" localSheetId="0" hidden="1">2147483647</definedName>
    <definedName name="solver_itr" localSheetId="1" hidden="1">2147483647</definedName>
    <definedName name="solver_itr" localSheetId="2" hidden="1">100</definedName>
    <definedName name="solver_itr" localSheetId="3" hidden="1">2147483647</definedName>
    <definedName name="solver_itr" localSheetId="4" hidden="1">100</definedName>
    <definedName name="solver_lhs1" localSheetId="0" hidden="1">'1)Maximize'!$O$10</definedName>
    <definedName name="solver_lhs1" localSheetId="1" hidden="1">'2)Minimize'!$M$10</definedName>
    <definedName name="solver_lhs1" localSheetId="2" hidden="1">'3)Maximize'!$B$11</definedName>
    <definedName name="solver_lhs1" localSheetId="3" hidden="1">'4)Minimize'!$B$16</definedName>
    <definedName name="solver_lhs1" localSheetId="4" hidden="1">'5)Maximize'!$B$11</definedName>
    <definedName name="solver_lhs10" localSheetId="4" hidden="1">'5)Maximize'!$I$22</definedName>
    <definedName name="solver_lhs11" localSheetId="4" hidden="1">'5)Maximize'!$I$25</definedName>
    <definedName name="solver_lhs12" localSheetId="4" hidden="1">'5)Maximize'!$H$9</definedName>
    <definedName name="solver_lhs13" localSheetId="4" hidden="1">'5)Maximize'!$H$10</definedName>
    <definedName name="solver_lhs14" localSheetId="4" hidden="1">'5)Maximize'!$H$11</definedName>
    <definedName name="solver_lhs15" localSheetId="4" hidden="1">'5)Maximize'!$H$12</definedName>
    <definedName name="solver_lhs2" localSheetId="0" hidden="1">'1)Maximize'!$O$13</definedName>
    <definedName name="solver_lhs2" localSheetId="1" hidden="1">'2)Minimize'!$M$13</definedName>
    <definedName name="solver_lhs2" localSheetId="2" hidden="1">'3)Maximize'!$B$14</definedName>
    <definedName name="solver_lhs2" localSheetId="3" hidden="1">'4)Minimize'!$B$19</definedName>
    <definedName name="solver_lhs2" localSheetId="4" hidden="1">'5)Maximize'!$B$14</definedName>
    <definedName name="solver_lhs3" localSheetId="0" hidden="1">'1)Maximize'!$O$16</definedName>
    <definedName name="solver_lhs3" localSheetId="1" hidden="1">'2)Minimize'!$M$16</definedName>
    <definedName name="solver_lhs3" localSheetId="2" hidden="1">'3)Maximize'!$B$17</definedName>
    <definedName name="solver_lhs3" localSheetId="3" hidden="1">'4)Minimize'!$B$22</definedName>
    <definedName name="solver_lhs3" localSheetId="4" hidden="1">'5)Maximize'!$B$17</definedName>
    <definedName name="solver_lhs4" localSheetId="0" hidden="1">'1)Maximize'!$O$19</definedName>
    <definedName name="solver_lhs4" localSheetId="1" hidden="1">'2)Minimize'!$M$19</definedName>
    <definedName name="solver_lhs4" localSheetId="2" hidden="1">'3)Maximize'!$B$20</definedName>
    <definedName name="solver_lhs4" localSheetId="3" hidden="1">'4)Minimize'!$B$25</definedName>
    <definedName name="solver_lhs4" localSheetId="4" hidden="1">'5)Maximize'!$B$20</definedName>
    <definedName name="solver_lhs5" localSheetId="0" hidden="1">'1)Maximize'!$O$22</definedName>
    <definedName name="solver_lhs5" localSheetId="2" hidden="1">'3)Maximize'!$B$23</definedName>
    <definedName name="solver_lhs5" localSheetId="3" hidden="1">'4)Minimize'!$B$28</definedName>
    <definedName name="solver_lhs5" localSheetId="4" hidden="1">'5)Maximize'!$B$23</definedName>
    <definedName name="solver_lhs6" localSheetId="2" hidden="1">'3)Maximize'!$B$26</definedName>
    <definedName name="solver_lhs6" localSheetId="4" hidden="1">'5)Maximize'!$B$26</definedName>
    <definedName name="solver_lhs7" localSheetId="2" hidden="1">'3)Maximize'!$G$5</definedName>
    <definedName name="solver_lhs7" localSheetId="4" hidden="1">'5)Maximize'!$B$29</definedName>
    <definedName name="solver_lhs8" localSheetId="2" hidden="1">'3)Maximize'!$G$6</definedName>
    <definedName name="solver_lhs8" localSheetId="4" hidden="1">'5)Maximize'!$B$32</definedName>
    <definedName name="solver_lhs9" localSheetId="4" hidden="1">'5)Maximize'!$I$19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mip" localSheetId="0" hidden="1">2147483647</definedName>
    <definedName name="solver_mip" localSheetId="1" hidden="1">2147483647</definedName>
    <definedName name="solver_mip" localSheetId="3" hidden="1">2147483647</definedName>
    <definedName name="solver_mni" localSheetId="0" hidden="1">30</definedName>
    <definedName name="solver_mni" localSheetId="1" hidden="1">30</definedName>
    <definedName name="solver_mni" localSheetId="3" hidden="1">30</definedName>
    <definedName name="solver_mrt" localSheetId="0" hidden="1">0.075</definedName>
    <definedName name="solver_mrt" localSheetId="1" hidden="1">0.075</definedName>
    <definedName name="solver_mrt" localSheetId="3" hidden="1">0.075</definedName>
    <definedName name="solver_msl" localSheetId="0" hidden="1">2</definedName>
    <definedName name="solver_msl" localSheetId="1" hidden="1">2</definedName>
    <definedName name="solver_msl" localSheetId="3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od" localSheetId="0" hidden="1">2147483647</definedName>
    <definedName name="solver_nod" localSheetId="1" hidden="1">2147483647</definedName>
    <definedName name="solver_nod" localSheetId="3" hidden="1">2147483647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4" hidden="1">15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opt" localSheetId="4" hidden="1">'5)Maximize'!$D$6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rbv" localSheetId="0" hidden="1">1</definedName>
    <definedName name="solver_rbv" localSheetId="1" hidden="1">2</definedName>
    <definedName name="solver_rbv" localSheetId="3" hidden="1">1</definedName>
    <definedName name="solver_rel1" localSheetId="0" hidden="1">1</definedName>
    <definedName name="solver_rel1" localSheetId="1" hidden="1">1</definedName>
    <definedName name="solver_rel1" localSheetId="2" hidden="1">3</definedName>
    <definedName name="solver_rel1" localSheetId="3" hidden="1">3</definedName>
    <definedName name="solver_rel1" localSheetId="4" hidden="1">3</definedName>
    <definedName name="solver_rel10" localSheetId="4" hidden="1">3</definedName>
    <definedName name="solver_rel11" localSheetId="4" hidden="1">3</definedName>
    <definedName name="solver_rel12" localSheetId="4" hidden="1">4</definedName>
    <definedName name="solver_rel13" localSheetId="4" hidden="1">4</definedName>
    <definedName name="solver_rel14" localSheetId="4" hidden="1">4</definedName>
    <definedName name="solver_rel15" localSheetId="4" hidden="1">4</definedName>
    <definedName name="solver_rel2" localSheetId="0" hidden="1">3</definedName>
    <definedName name="solver_rel2" localSheetId="1" hidden="1">3</definedName>
    <definedName name="solver_rel2" localSheetId="2" hidden="1">1</definedName>
    <definedName name="solver_rel2" localSheetId="3" hidden="1">1</definedName>
    <definedName name="solver_rel2" localSheetId="4" hidden="1">1</definedName>
    <definedName name="solver_rel3" localSheetId="0" hidden="1">1</definedName>
    <definedName name="solver_rel3" localSheetId="1" hidden="1">1</definedName>
    <definedName name="solver_rel3" localSheetId="2" hidden="1">3</definedName>
    <definedName name="solver_rel3" localSheetId="3" hidden="1">3</definedName>
    <definedName name="solver_rel3" localSheetId="4" hidden="1">3</definedName>
    <definedName name="solver_rel4" localSheetId="0" hidden="1">3</definedName>
    <definedName name="solver_rel4" localSheetId="1" hidden="1">3</definedName>
    <definedName name="solver_rel4" localSheetId="2" hidden="1">1</definedName>
    <definedName name="solver_rel4" localSheetId="3" hidden="1">1</definedName>
    <definedName name="solver_rel4" localSheetId="4" hidden="1">1</definedName>
    <definedName name="solver_rel5" localSheetId="0" hidden="1">1</definedName>
    <definedName name="solver_rel5" localSheetId="2" hidden="1">1</definedName>
    <definedName name="solver_rel5" localSheetId="3" hidden="1">2</definedName>
    <definedName name="solver_rel5" localSheetId="4" hidden="1">3</definedName>
    <definedName name="solver_rel6" localSheetId="2" hidden="1">3</definedName>
    <definedName name="solver_rel6" localSheetId="4" hidden="1">1</definedName>
    <definedName name="solver_rel7" localSheetId="2" hidden="1">4</definedName>
    <definedName name="solver_rel7" localSheetId="4" hidden="1">3</definedName>
    <definedName name="solver_rel8" localSheetId="2" hidden="1">4</definedName>
    <definedName name="solver_rel8" localSheetId="4" hidden="1">1</definedName>
    <definedName name="solver_rel9" localSheetId="4" hidden="1">1</definedName>
    <definedName name="solver_rhs1" localSheetId="0" hidden="1">'1)Maximize'!$Q$10</definedName>
    <definedName name="solver_rhs1" localSheetId="1" hidden="1">'2)Minimize'!$O$10</definedName>
    <definedName name="solver_rhs1" localSheetId="2" hidden="1">'3)Maximize'!$D$11</definedName>
    <definedName name="solver_rhs1" localSheetId="3" hidden="1">'4)Minimize'!$D$16</definedName>
    <definedName name="solver_rhs1" localSheetId="4" hidden="1">'5)Maximize'!$D$11</definedName>
    <definedName name="solver_rhs10" localSheetId="4" hidden="1">'5)Maximize'!$K$22</definedName>
    <definedName name="solver_rhs11" localSheetId="4" hidden="1">'5)Maximize'!$K$25</definedName>
    <definedName name="solver_rhs12" localSheetId="4" hidden="1">integer</definedName>
    <definedName name="solver_rhs13" localSheetId="4" hidden="1">integer</definedName>
    <definedName name="solver_rhs14" localSheetId="4" hidden="1">integer</definedName>
    <definedName name="solver_rhs15" localSheetId="4" hidden="1">integer</definedName>
    <definedName name="solver_rhs2" localSheetId="0" hidden="1">'1)Maximize'!$Q$13</definedName>
    <definedName name="solver_rhs2" localSheetId="1" hidden="1">'2)Minimize'!$O$13</definedName>
    <definedName name="solver_rhs2" localSheetId="2" hidden="1">'3)Maximize'!$D$14</definedName>
    <definedName name="solver_rhs2" localSheetId="3" hidden="1">'4)Minimize'!$D$19</definedName>
    <definedName name="solver_rhs2" localSheetId="4" hidden="1">'5)Maximize'!$D$14</definedName>
    <definedName name="solver_rhs3" localSheetId="0" hidden="1">'1)Maximize'!$Q$16</definedName>
    <definedName name="solver_rhs3" localSheetId="1" hidden="1">'2)Minimize'!$O$16</definedName>
    <definedName name="solver_rhs3" localSheetId="2" hidden="1">'3)Maximize'!$D$17</definedName>
    <definedName name="solver_rhs3" localSheetId="3" hidden="1">'4)Minimize'!$D$22</definedName>
    <definedName name="solver_rhs3" localSheetId="4" hidden="1">'5)Maximize'!$D$17</definedName>
    <definedName name="solver_rhs4" localSheetId="0" hidden="1">'1)Maximize'!$Q$19</definedName>
    <definedName name="solver_rhs4" localSheetId="1" hidden="1">'2)Minimize'!$O$19</definedName>
    <definedName name="solver_rhs4" localSheetId="2" hidden="1">'3)Maximize'!$D$20</definedName>
    <definedName name="solver_rhs4" localSheetId="3" hidden="1">'4)Minimize'!$D$25</definedName>
    <definedName name="solver_rhs4" localSheetId="4" hidden="1">'5)Maximize'!$D$20</definedName>
    <definedName name="solver_rhs5" localSheetId="0" hidden="1">'1)Maximize'!$Q$22</definedName>
    <definedName name="solver_rhs5" localSheetId="2" hidden="1">'3)Maximize'!$D$23</definedName>
    <definedName name="solver_rhs5" localSheetId="3" hidden="1">'4)Minimize'!$D$28</definedName>
    <definedName name="solver_rhs5" localSheetId="4" hidden="1">'5)Maximize'!$D$23</definedName>
    <definedName name="solver_rhs6" localSheetId="2" hidden="1">'3)Maximize'!$D$26</definedName>
    <definedName name="solver_rhs6" localSheetId="4" hidden="1">'5)Maximize'!$D$26</definedName>
    <definedName name="solver_rhs7" localSheetId="2" hidden="1">integer</definedName>
    <definedName name="solver_rhs7" localSheetId="4" hidden="1">'5)Maximize'!$D$29</definedName>
    <definedName name="solver_rhs8" localSheetId="2" hidden="1">integer</definedName>
    <definedName name="solver_rhs8" localSheetId="4" hidden="1">'5)Maximize'!$D$32</definedName>
    <definedName name="solver_rhs9" localSheetId="4" hidden="1">'5)Maximize'!$K$19</definedName>
    <definedName name="solver_rlx" localSheetId="0" hidden="1">2</definedName>
    <definedName name="solver_rlx" localSheetId="1" hidden="1">2</definedName>
    <definedName name="solver_rlx" localSheetId="3" hidden="1">2</definedName>
    <definedName name="solver_rsd" localSheetId="0" hidden="1">0</definedName>
    <definedName name="solver_rsd" localSheetId="1" hidden="1">0</definedName>
    <definedName name="solver_rsd" localSheetId="3" hidden="1">0</definedName>
    <definedName name="solver_scl" localSheetId="0" hidden="1">1</definedName>
    <definedName name="solver_scl" localSheetId="1" hidden="1">2</definedName>
    <definedName name="solver_scl" localSheetId="2" hidden="1">2</definedName>
    <definedName name="solver_scl" localSheetId="3" hidden="1">1</definedName>
    <definedName name="solver_scl" localSheetId="4" hidden="1">2</definedName>
    <definedName name="solver_sho" localSheetId="0" hidden="1">2</definedName>
    <definedName name="solver_sho" localSheetId="1" hidden="1">2</definedName>
    <definedName name="solver_sho" localSheetId="2" hidden="1">1</definedName>
    <definedName name="solver_sho" localSheetId="3" hidden="1">2</definedName>
    <definedName name="solver_sho" localSheetId="4" hidden="1">2</definedName>
    <definedName name="solver_ssz" localSheetId="0" hidden="1">100</definedName>
    <definedName name="solver_ssz" localSheetId="1" hidden="1">100</definedName>
    <definedName name="solver_ssz" localSheetId="3" hidden="1">100</definedName>
    <definedName name="solver_tim" localSheetId="0" hidden="1">2147483647</definedName>
    <definedName name="solver_tim" localSheetId="1" hidden="1">2147483647</definedName>
    <definedName name="solver_tim" localSheetId="2" hidden="1">9999999999</definedName>
    <definedName name="solver_tim" localSheetId="3" hidden="1">2147483647</definedName>
    <definedName name="solver_tim" localSheetId="4" hidden="1">9999999999</definedName>
    <definedName name="solver_tol" localSheetId="0" hidden="1">0.01</definedName>
    <definedName name="solver_tol" localSheetId="1" hidden="1">0.01</definedName>
    <definedName name="solver_tol" localSheetId="2" hidden="1">0.05</definedName>
    <definedName name="solver_tol" localSheetId="3" hidden="1">0.01</definedName>
    <definedName name="solver_tol" localSheetId="4" hidden="1">0.05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3" hidden="1">3</definedName>
  </definedNames>
  <calcPr calcId="191029"/>
</workbook>
</file>

<file path=xl/calcChain.xml><?xml version="1.0" encoding="utf-8"?>
<calcChain xmlns="http://schemas.openxmlformats.org/spreadsheetml/2006/main">
  <c r="AB13" i="4" l="1"/>
  <c r="AB12" i="4"/>
  <c r="AB11" i="4"/>
  <c r="AB10" i="4"/>
  <c r="AB9" i="4"/>
  <c r="O21" i="4" l="1"/>
  <c r="Z13" i="4" s="1"/>
  <c r="J17" i="4" l="1"/>
  <c r="K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5" i="4"/>
  <c r="D6" i="9" l="1"/>
  <c r="D32" i="9"/>
  <c r="D23" i="9"/>
  <c r="D29" i="9"/>
  <c r="D20" i="9"/>
  <c r="D26" i="9"/>
  <c r="D17" i="9"/>
  <c r="D11" i="9"/>
  <c r="K19" i="9"/>
  <c r="K25" i="9" l="1"/>
  <c r="I25" i="9"/>
  <c r="I19" i="9"/>
  <c r="B32" i="9"/>
  <c r="B29" i="9"/>
  <c r="B26" i="9"/>
  <c r="B23" i="9"/>
  <c r="D5" i="9"/>
  <c r="K22" i="9"/>
  <c r="I22" i="9"/>
  <c r="B20" i="9"/>
  <c r="B17" i="9"/>
  <c r="B14" i="9"/>
  <c r="B11" i="9"/>
  <c r="D5" i="7"/>
  <c r="O4" i="1"/>
  <c r="M14" i="4"/>
  <c r="Q4" i="4"/>
  <c r="L3" i="4" s="1"/>
  <c r="M7" i="4" l="1"/>
  <c r="M22" i="4"/>
  <c r="M6" i="4"/>
  <c r="M18" i="4"/>
  <c r="M5" i="4"/>
  <c r="M10" i="4"/>
  <c r="M25" i="4"/>
  <c r="M21" i="4"/>
  <c r="M17" i="4"/>
  <c r="M13" i="4"/>
  <c r="M9" i="4"/>
  <c r="M24" i="4"/>
  <c r="M20" i="4"/>
  <c r="M16" i="4"/>
  <c r="M12" i="4"/>
  <c r="M8" i="4"/>
  <c r="M23" i="4"/>
  <c r="M19" i="4"/>
  <c r="M15" i="4"/>
  <c r="M11" i="4"/>
  <c r="K1" i="4"/>
  <c r="K25" i="4" s="1"/>
  <c r="I5" i="1"/>
  <c r="K14" i="4" l="1"/>
  <c r="K10" i="4"/>
  <c r="K18" i="4"/>
  <c r="K22" i="4"/>
  <c r="K6" i="4"/>
  <c r="K13" i="4"/>
  <c r="K9" i="4"/>
  <c r="K19" i="4"/>
  <c r="K23" i="4"/>
  <c r="K16" i="4"/>
  <c r="K12" i="4"/>
  <c r="K8" i="4"/>
  <c r="K20" i="4"/>
  <c r="K24" i="4"/>
  <c r="K15" i="4"/>
  <c r="K11" i="4"/>
  <c r="K7" i="4"/>
  <c r="K21" i="4"/>
  <c r="I1" i="1"/>
  <c r="I6" i="1" l="1"/>
  <c r="I10" i="1"/>
  <c r="I14" i="1"/>
  <c r="I18" i="1"/>
  <c r="I22" i="1"/>
  <c r="I7" i="1"/>
  <c r="I11" i="1"/>
  <c r="I15" i="1"/>
  <c r="I19" i="1"/>
  <c r="I25" i="1"/>
  <c r="I8" i="1"/>
  <c r="I12" i="1"/>
  <c r="I16" i="1"/>
  <c r="I20" i="1"/>
  <c r="I24" i="1"/>
  <c r="I9" i="1"/>
  <c r="I13" i="1"/>
  <c r="I17" i="1"/>
  <c r="I21" i="1"/>
  <c r="K10" i="1" l="1"/>
  <c r="K11" i="1" l="1"/>
  <c r="K25" i="1"/>
  <c r="K5" i="1"/>
  <c r="K13" i="1"/>
  <c r="K14" i="1"/>
  <c r="K16" i="1"/>
  <c r="K17" i="1"/>
  <c r="K20" i="1"/>
  <c r="K24" i="1"/>
  <c r="K15" i="1"/>
  <c r="K19" i="1"/>
  <c r="K8" i="1"/>
  <c r="K18" i="1"/>
  <c r="K12" i="1"/>
  <c r="K22" i="1"/>
  <c r="K7" i="1"/>
  <c r="K9" i="1"/>
  <c r="K6" i="1"/>
  <c r="K23" i="1"/>
  <c r="K1" i="1" s="1"/>
  <c r="K21" i="1"/>
</calcChain>
</file>

<file path=xl/sharedStrings.xml><?xml version="1.0" encoding="utf-8"?>
<sst xmlns="http://schemas.openxmlformats.org/spreadsheetml/2006/main" count="300" uniqueCount="93">
  <si>
    <t>X1</t>
  </si>
  <si>
    <t>X2</t>
  </si>
  <si>
    <t>X1≤1.0</t>
  </si>
  <si>
    <t>Constraint 1</t>
  </si>
  <si>
    <t>Constraint 2</t>
  </si>
  <si>
    <r>
      <t>X1</t>
    </r>
    <r>
      <rPr>
        <sz val="11"/>
        <color theme="1"/>
        <rFont val="Calibri"/>
        <family val="2"/>
      </rPr>
      <t>≥0.8</t>
    </r>
  </si>
  <si>
    <t>Constraint 3</t>
  </si>
  <si>
    <t>Constraint 4</t>
  </si>
  <si>
    <t>X2≤1.0</t>
  </si>
  <si>
    <r>
      <t>X1+1.3X2</t>
    </r>
    <r>
      <rPr>
        <sz val="11"/>
        <color theme="1"/>
        <rFont val="Calibri"/>
        <family val="2"/>
      </rPr>
      <t>≥1.8</t>
    </r>
  </si>
  <si>
    <t>Constraints</t>
  </si>
  <si>
    <t>Objective</t>
  </si>
  <si>
    <t>m=</t>
  </si>
  <si>
    <t>C1*X1+C2*X2</t>
  </si>
  <si>
    <r>
      <t>XA</t>
    </r>
    <r>
      <rPr>
        <sz val="11"/>
        <color theme="1"/>
        <rFont val="Calibri"/>
        <family val="2"/>
      </rPr>
      <t>≥0</t>
    </r>
  </si>
  <si>
    <t>XA≤400</t>
  </si>
  <si>
    <t>XB≤600</t>
  </si>
  <si>
    <r>
      <t>XB</t>
    </r>
    <r>
      <rPr>
        <sz val="11"/>
        <color theme="1"/>
        <rFont val="Calibri"/>
        <family val="2"/>
      </rPr>
      <t>≥0</t>
    </r>
  </si>
  <si>
    <t>XA</t>
  </si>
  <si>
    <t>XB</t>
  </si>
  <si>
    <r>
      <t>3XA+2XB</t>
    </r>
    <r>
      <rPr>
        <sz val="11"/>
        <color theme="1"/>
        <rFont val="Calibri"/>
        <family val="2"/>
      </rPr>
      <t>≤1800</t>
    </r>
  </si>
  <si>
    <t>/acre</t>
  </si>
  <si>
    <t>Constraint 5</t>
  </si>
  <si>
    <t>acres</t>
  </si>
  <si>
    <t>Objective Function</t>
  </si>
  <si>
    <t>Variables</t>
  </si>
  <si>
    <t>≥</t>
  </si>
  <si>
    <t>=</t>
  </si>
  <si>
    <t>≤</t>
  </si>
  <si>
    <t>Z</t>
  </si>
  <si>
    <t>Constants</t>
  </si>
  <si>
    <r>
      <t>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=</t>
    </r>
  </si>
  <si>
    <r>
      <t>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</t>
    </r>
  </si>
  <si>
    <r>
      <t>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=</t>
    </r>
  </si>
  <si>
    <r>
      <t>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</t>
    </r>
  </si>
  <si>
    <r>
      <t>x</t>
    </r>
    <r>
      <rPr>
        <vertAlign val="subscript"/>
        <sz val="11"/>
        <color theme="1"/>
        <rFont val="Calibri"/>
        <family val="2"/>
        <scheme val="minor"/>
      </rPr>
      <t>2</t>
    </r>
  </si>
  <si>
    <t>Minimize</t>
  </si>
  <si>
    <r>
      <t>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</si>
  <si>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+1.3X</t>
    </r>
    <r>
      <rPr>
        <vertAlign val="subscript"/>
        <sz val="11"/>
        <color theme="1"/>
        <rFont val="Calibri"/>
        <family val="2"/>
        <scheme val="minor"/>
      </rPr>
      <t>2</t>
    </r>
  </si>
  <si>
    <t>Maximize</t>
  </si>
  <si>
    <r>
      <t>X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=</t>
    </r>
  </si>
  <si>
    <r>
      <t>X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</si>
  <si>
    <r>
      <t>X</t>
    </r>
    <r>
      <rPr>
        <vertAlign val="subscript"/>
        <sz val="11"/>
        <color theme="1"/>
        <rFont val="Calibri"/>
        <family val="2"/>
        <scheme val="minor"/>
      </rPr>
      <t>A</t>
    </r>
  </si>
  <si>
    <r>
      <t>X</t>
    </r>
    <r>
      <rPr>
        <vertAlign val="subscript"/>
        <sz val="11"/>
        <color theme="1"/>
        <rFont val="Calibri"/>
        <family val="2"/>
        <scheme val="minor"/>
      </rPr>
      <t>B</t>
    </r>
  </si>
  <si>
    <r>
      <t>C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=</t>
    </r>
  </si>
  <si>
    <r>
      <t>C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</si>
  <si>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*X</t>
    </r>
    <r>
      <rPr>
        <b/>
        <vertAlign val="sub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+C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*X</t>
    </r>
    <r>
      <rPr>
        <b/>
        <vertAlign val="subscript"/>
        <sz val="11"/>
        <color theme="1"/>
        <rFont val="Calibri"/>
        <family val="2"/>
        <scheme val="minor"/>
      </rPr>
      <t>B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</si>
  <si>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*X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+C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*X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</si>
  <si>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per jeans</t>
  </si>
  <si>
    <t>per T-shirt</t>
  </si>
  <si>
    <t># of jeans</t>
  </si>
  <si>
    <t># of T-shirts</t>
  </si>
  <si>
    <t>Jeans=</t>
  </si>
  <si>
    <t>T-shirt=</t>
  </si>
  <si>
    <r>
      <t>C</t>
    </r>
    <r>
      <rPr>
        <vertAlign val="subscript"/>
        <sz val="11"/>
        <color theme="1"/>
        <rFont val="Calibri"/>
        <family val="2"/>
        <scheme val="minor"/>
      </rPr>
      <t>Jeans</t>
    </r>
    <r>
      <rPr>
        <sz val="11"/>
        <color theme="1"/>
        <rFont val="Calibri"/>
        <family val="2"/>
        <scheme val="minor"/>
      </rPr>
      <t>=</t>
    </r>
  </si>
  <si>
    <r>
      <t>C</t>
    </r>
    <r>
      <rPr>
        <vertAlign val="subscript"/>
        <sz val="11"/>
        <color theme="1"/>
        <rFont val="Calibri"/>
        <family val="2"/>
        <scheme val="minor"/>
      </rPr>
      <t>T-Shirt</t>
    </r>
    <r>
      <rPr>
        <sz val="11"/>
        <color theme="1"/>
        <rFont val="Calibri"/>
        <family val="2"/>
        <scheme val="minor"/>
      </rPr>
      <t>=</t>
    </r>
  </si>
  <si>
    <r>
      <t>C</t>
    </r>
    <r>
      <rPr>
        <vertAlign val="subscript"/>
        <sz val="11"/>
        <color theme="1"/>
        <rFont val="Calibri"/>
        <family val="2"/>
        <scheme val="minor"/>
      </rPr>
      <t>jeans</t>
    </r>
  </si>
  <si>
    <r>
      <t>C</t>
    </r>
    <r>
      <rPr>
        <vertAlign val="subscript"/>
        <sz val="11"/>
        <color theme="1"/>
        <rFont val="Calibri"/>
        <family val="2"/>
        <scheme val="minor"/>
      </rPr>
      <t>T-Shirt</t>
    </r>
  </si>
  <si>
    <r>
      <t>C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*P</t>
    </r>
    <r>
      <rPr>
        <vertAlign val="subscript"/>
        <sz val="11"/>
        <color theme="1"/>
        <rFont val="Calibri"/>
        <family val="2"/>
        <scheme val="minor"/>
      </rPr>
      <t>Jeans</t>
    </r>
    <r>
      <rPr>
        <sz val="11"/>
        <color theme="1"/>
        <rFont val="Calibri"/>
        <family val="2"/>
        <scheme val="minor"/>
      </rPr>
      <t>+C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*P</t>
    </r>
    <r>
      <rPr>
        <vertAlign val="subscript"/>
        <sz val="11"/>
        <color theme="1"/>
        <rFont val="Calibri"/>
        <family val="2"/>
        <scheme val="minor"/>
      </rPr>
      <t>T-shirt</t>
    </r>
  </si>
  <si>
    <t>Constraint 6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</si>
  <si>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Jeans</t>
    </r>
    <r>
      <rPr>
        <b/>
        <sz val="11"/>
        <color theme="1"/>
        <rFont val="Calibri"/>
        <family val="2"/>
        <scheme val="minor"/>
      </rPr>
      <t>*P</t>
    </r>
    <r>
      <rPr>
        <b/>
        <vertAlign val="subscript"/>
        <sz val="11"/>
        <color theme="1"/>
        <rFont val="Calibri"/>
        <family val="2"/>
        <scheme val="minor"/>
      </rPr>
      <t>Jeans</t>
    </r>
    <r>
      <rPr>
        <b/>
        <sz val="11"/>
        <color theme="1"/>
        <rFont val="Calibri"/>
        <family val="2"/>
        <scheme val="minor"/>
      </rPr>
      <t>+C</t>
    </r>
    <r>
      <rPr>
        <b/>
        <vertAlign val="subscript"/>
        <sz val="11"/>
        <color theme="1"/>
        <rFont val="Calibri"/>
        <family val="2"/>
        <scheme val="minor"/>
      </rPr>
      <t>T-shirt</t>
    </r>
    <r>
      <rPr>
        <b/>
        <sz val="11"/>
        <color theme="1"/>
        <rFont val="Calibri"/>
        <family val="2"/>
        <scheme val="minor"/>
      </rPr>
      <t>*P</t>
    </r>
    <r>
      <rPr>
        <b/>
        <vertAlign val="subscript"/>
        <sz val="11"/>
        <color theme="1"/>
        <rFont val="Calibri"/>
        <family val="2"/>
        <scheme val="minor"/>
      </rPr>
      <t>T-shirt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</si>
  <si>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Jeans</t>
    </r>
    <r>
      <rPr>
        <b/>
        <sz val="11"/>
        <color theme="1"/>
        <rFont val="Calibri"/>
        <family val="2"/>
        <scheme val="minor"/>
      </rPr>
      <t>*P</t>
    </r>
    <r>
      <rPr>
        <b/>
        <vertAlign val="subscript"/>
        <sz val="11"/>
        <color theme="1"/>
        <rFont val="Calibri"/>
        <family val="2"/>
        <scheme val="minor"/>
      </rPr>
      <t>Jeans</t>
    </r>
    <r>
      <rPr>
        <b/>
        <sz val="11"/>
        <color theme="1"/>
        <rFont val="Calibri"/>
        <family val="2"/>
        <scheme val="minor"/>
      </rPr>
      <t>+C</t>
    </r>
    <r>
      <rPr>
        <b/>
        <vertAlign val="subscript"/>
        <sz val="11"/>
        <color theme="1"/>
        <rFont val="Calibri"/>
        <family val="2"/>
        <scheme val="minor"/>
      </rPr>
      <t>T-shirt</t>
    </r>
    <r>
      <rPr>
        <b/>
        <sz val="11"/>
        <color theme="1"/>
        <rFont val="Calibri"/>
        <family val="2"/>
        <scheme val="minor"/>
      </rPr>
      <t>*P</t>
    </r>
    <r>
      <rPr>
        <b/>
        <vertAlign val="subscript"/>
        <sz val="11"/>
        <color theme="1"/>
        <rFont val="Calibri"/>
        <family val="2"/>
        <scheme val="minor"/>
      </rPr>
      <t>T-shirt</t>
    </r>
    <r>
      <rPr>
        <b/>
        <sz val="11"/>
        <color theme="1"/>
        <rFont val="Calibri"/>
        <family val="2"/>
        <scheme val="minor"/>
      </rPr>
      <t>+C</t>
    </r>
    <r>
      <rPr>
        <b/>
        <vertAlign val="subscript"/>
        <sz val="11"/>
        <color theme="1"/>
        <rFont val="Calibri"/>
        <family val="2"/>
        <scheme val="minor"/>
      </rPr>
      <t>Shoes</t>
    </r>
    <r>
      <rPr>
        <b/>
        <sz val="11"/>
        <color theme="1"/>
        <rFont val="Calibri"/>
        <family val="2"/>
        <scheme val="minor"/>
      </rPr>
      <t>*P</t>
    </r>
    <r>
      <rPr>
        <b/>
        <vertAlign val="subscript"/>
        <sz val="11"/>
        <color theme="1"/>
        <rFont val="Calibri"/>
        <family val="2"/>
        <scheme val="minor"/>
      </rPr>
      <t>Shoes</t>
    </r>
    <r>
      <rPr>
        <b/>
        <sz val="11"/>
        <color theme="1"/>
        <rFont val="Calibri"/>
        <family val="2"/>
        <scheme val="minor"/>
      </rPr>
      <t>+C</t>
    </r>
    <r>
      <rPr>
        <b/>
        <vertAlign val="subscript"/>
        <sz val="11"/>
        <color theme="1"/>
        <rFont val="Calibri"/>
        <family val="2"/>
        <scheme val="minor"/>
      </rPr>
      <t>Hat</t>
    </r>
    <r>
      <rPr>
        <b/>
        <sz val="11"/>
        <color theme="1"/>
        <rFont val="Calibri"/>
        <family val="2"/>
        <scheme val="minor"/>
      </rPr>
      <t>*P</t>
    </r>
    <r>
      <rPr>
        <b/>
        <vertAlign val="subscript"/>
        <sz val="11"/>
        <color theme="1"/>
        <rFont val="Calibri"/>
        <family val="2"/>
        <scheme val="minor"/>
      </rPr>
      <t>Hat</t>
    </r>
  </si>
  <si>
    <r>
      <t>C</t>
    </r>
    <r>
      <rPr>
        <vertAlign val="subscript"/>
        <sz val="11"/>
        <color theme="1"/>
        <rFont val="Calibri"/>
        <family val="2"/>
        <scheme val="minor"/>
      </rPr>
      <t>Shoes</t>
    </r>
    <r>
      <rPr>
        <sz val="11"/>
        <color theme="1"/>
        <rFont val="Calibri"/>
        <family val="2"/>
        <scheme val="minor"/>
      </rPr>
      <t>=</t>
    </r>
  </si>
  <si>
    <r>
      <t>C</t>
    </r>
    <r>
      <rPr>
        <vertAlign val="subscript"/>
        <sz val="11"/>
        <color theme="1"/>
        <rFont val="Calibri"/>
        <family val="2"/>
        <scheme val="minor"/>
      </rPr>
      <t>Hat</t>
    </r>
    <r>
      <rPr>
        <sz val="11"/>
        <color theme="1"/>
        <rFont val="Calibri"/>
        <family val="2"/>
        <scheme val="minor"/>
      </rPr>
      <t>=</t>
    </r>
  </si>
  <si>
    <t># of Pair of shoes</t>
  </si>
  <si>
    <t># of Hats</t>
  </si>
  <si>
    <t>Shoes=</t>
  </si>
  <si>
    <t>per pair of shoes</t>
  </si>
  <si>
    <t>Hat=</t>
  </si>
  <si>
    <t>per Hat</t>
  </si>
  <si>
    <r>
      <t>C</t>
    </r>
    <r>
      <rPr>
        <vertAlign val="subscript"/>
        <sz val="11"/>
        <color theme="1"/>
        <rFont val="Calibri"/>
        <family val="2"/>
        <scheme val="minor"/>
      </rPr>
      <t>shoes</t>
    </r>
  </si>
  <si>
    <t>Constraint 7</t>
  </si>
  <si>
    <t>Constraint 8</t>
  </si>
  <si>
    <r>
      <t>C</t>
    </r>
    <r>
      <rPr>
        <vertAlign val="subscript"/>
        <sz val="11"/>
        <color theme="1"/>
        <rFont val="Calibri"/>
        <family val="2"/>
        <scheme val="minor"/>
      </rPr>
      <t>Hat</t>
    </r>
  </si>
  <si>
    <t>Constraint 9</t>
  </si>
  <si>
    <t>Constraint 10</t>
  </si>
  <si>
    <t>Constraint 11</t>
  </si>
  <si>
    <t>Thous. $</t>
  </si>
  <si>
    <t>Cost A + Cost B</t>
  </si>
  <si>
    <t>Cost A</t>
  </si>
  <si>
    <r>
      <t>Q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=</t>
    </r>
  </si>
  <si>
    <r>
      <t>Q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</si>
  <si>
    <t>Cost B</t>
  </si>
  <si>
    <r>
      <t>Q</t>
    </r>
    <r>
      <rPr>
        <vertAlign val="subscript"/>
        <sz val="11"/>
        <color theme="1"/>
        <rFont val="Calibri"/>
        <family val="2"/>
        <scheme val="minor"/>
      </rPr>
      <t>A</t>
    </r>
  </si>
  <si>
    <r>
      <t>Q</t>
    </r>
    <r>
      <rPr>
        <vertAlign val="subscript"/>
        <sz val="11"/>
        <color theme="1"/>
        <rFont val="Calibri"/>
        <family val="2"/>
        <scheme val="minor"/>
      </rPr>
      <t>B</t>
    </r>
  </si>
  <si>
    <r>
      <t>Q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+Q</t>
    </r>
    <r>
      <rPr>
        <vertAlign val="subscript"/>
        <sz val="11"/>
        <color theme="1"/>
        <rFont val="Calibri"/>
        <family val="2"/>
        <scheme val="minor"/>
      </rPr>
      <t>B</t>
    </r>
  </si>
  <si>
    <t>AF/year</t>
  </si>
  <si>
    <t>8+[(40-8)/17]*QA</t>
  </si>
  <si>
    <t>15+[(26-15)/13]*QB</t>
  </si>
  <si>
    <t>Crop duty</t>
  </si>
  <si>
    <r>
      <t>Crop A</t>
    </r>
    <r>
      <rPr>
        <sz val="11"/>
        <color theme="1"/>
        <rFont val="Calibri"/>
        <family val="2"/>
        <scheme val="minor"/>
      </rPr>
      <t>=</t>
    </r>
  </si>
  <si>
    <r>
      <t>Crop B</t>
    </r>
    <r>
      <rPr>
        <sz val="11"/>
        <color theme="1"/>
        <rFont val="Calibri"/>
        <family val="2"/>
        <scheme val="minor"/>
      </rPr>
      <t>=</t>
    </r>
  </si>
  <si>
    <t>AF/acre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</si>
</sst>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0.0"/>
    <numFmt numFmtId="165" formatCode="&quot;$&quot;#,##0"/>
    <numFmt numFmtId="166" formatCode="#,##0.0_);\(#,##0.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3" borderId="2" applyNumberFormat="0" applyAlignment="0" applyProtection="0"/>
  </cellStyleXfs>
  <cellXfs count="40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5" fontId="0" fillId="0" borderId="0" xfId="1" applyNumberFormat="1" applyFon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0" xfId="0" applyFont="1" applyAlignment="1">
      <alignment horizontal="right"/>
    </xf>
    <xf numFmtId="166" fontId="0" fillId="0" borderId="0" xfId="0" applyNumberFormat="1" applyAlignment="1">
      <alignment horizontal="center"/>
    </xf>
    <xf numFmtId="0" fontId="7" fillId="3" borderId="2" xfId="2" applyAlignment="1">
      <alignment horizontal="center"/>
    </xf>
    <xf numFmtId="165" fontId="7" fillId="3" borderId="2" xfId="2" applyNumberFormat="1" applyAlignment="1">
      <alignment horizontal="center"/>
    </xf>
    <xf numFmtId="1" fontId="7" fillId="3" borderId="2" xfId="2" applyNumberFormat="1" applyAlignment="1">
      <alignment horizontal="center"/>
    </xf>
    <xf numFmtId="2" fontId="7" fillId="3" borderId="2" xfId="2" applyNumberFormat="1" applyAlignment="1">
      <alignment horizontal="center"/>
    </xf>
    <xf numFmtId="164" fontId="7" fillId="3" borderId="2" xfId="2" applyNumberFormat="1" applyAlignment="1">
      <alignment horizontal="center"/>
    </xf>
    <xf numFmtId="39" fontId="7" fillId="3" borderId="2" xfId="2" applyNumberFormat="1" applyAlignment="1">
      <alignment horizontal="center"/>
    </xf>
    <xf numFmtId="37" fontId="7" fillId="3" borderId="2" xfId="2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2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5379813671574"/>
          <c:y val="4.0394415794737397E-2"/>
          <c:w val="0.79456372477105441"/>
          <c:h val="0.83865286402622508"/>
        </c:manualLayout>
      </c:layout>
      <c:scatterChart>
        <c:scatterStyle val="lineMarker"/>
        <c:varyColors val="0"/>
        <c:ser>
          <c:idx val="0"/>
          <c:order val="0"/>
          <c:tx>
            <c:strRef>
              <c:f>'1)Maximize'!$B$2</c:f>
              <c:strCache>
                <c:ptCount val="1"/>
                <c:pt idx="0">
                  <c:v>Constraint 1</c:v>
                </c:pt>
              </c:strCache>
            </c:strRef>
          </c:tx>
          <c:marker>
            <c:symbol val="none"/>
          </c:marker>
          <c:xVal>
            <c:numRef>
              <c:f>'1)Maximize'!$B$5:$B$25</c:f>
              <c:numCache>
                <c:formatCode>0</c:formatCode>
                <c:ptCount val="21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400</c:v>
                </c:pt>
                <c:pt idx="11">
                  <c:v>400</c:v>
                </c:pt>
                <c:pt idx="12">
                  <c:v>400</c:v>
                </c:pt>
                <c:pt idx="13">
                  <c:v>400</c:v>
                </c:pt>
                <c:pt idx="14">
                  <c:v>400</c:v>
                </c:pt>
                <c:pt idx="15">
                  <c:v>400</c:v>
                </c:pt>
                <c:pt idx="16">
                  <c:v>400</c:v>
                </c:pt>
                <c:pt idx="17">
                  <c:v>400</c:v>
                </c:pt>
                <c:pt idx="18">
                  <c:v>400</c:v>
                </c:pt>
                <c:pt idx="19">
                  <c:v>400</c:v>
                </c:pt>
                <c:pt idx="20">
                  <c:v>400</c:v>
                </c:pt>
              </c:numCache>
            </c:numRef>
          </c:xVal>
          <c:yVal>
            <c:numRef>
              <c:f>'1)Maximize'!$C$5:$C$25</c:f>
              <c:numCache>
                <c:formatCode>0</c:formatCode>
                <c:ptCount val="2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B2-44DB-BA82-59A710A20FF2}"/>
            </c:ext>
          </c:extLst>
        </c:ser>
        <c:ser>
          <c:idx val="1"/>
          <c:order val="1"/>
          <c:tx>
            <c:strRef>
              <c:f>'1)Maximize'!$D$2</c:f>
              <c:strCache>
                <c:ptCount val="1"/>
                <c:pt idx="0">
                  <c:v>Constraint 2</c:v>
                </c:pt>
              </c:strCache>
            </c:strRef>
          </c:tx>
          <c:marker>
            <c:symbol val="none"/>
          </c:marker>
          <c:xVal>
            <c:numRef>
              <c:f>'1)Maximize'!$D$5:$D$25</c:f>
              <c:numCache>
                <c:formatCode>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'1)Maximize'!$E$5:$E$25</c:f>
              <c:numCache>
                <c:formatCode>0</c:formatCode>
                <c:ptCount val="2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B2-44DB-BA82-59A710A20FF2}"/>
            </c:ext>
          </c:extLst>
        </c:ser>
        <c:ser>
          <c:idx val="2"/>
          <c:order val="2"/>
          <c:tx>
            <c:strRef>
              <c:f>'1)Maximize'!$F$2</c:f>
              <c:strCache>
                <c:ptCount val="1"/>
                <c:pt idx="0">
                  <c:v>Constraint 3</c:v>
                </c:pt>
              </c:strCache>
            </c:strRef>
          </c:tx>
          <c:marker>
            <c:symbol val="none"/>
          </c:marker>
          <c:xVal>
            <c:numRef>
              <c:f>'1)Maximize'!$F$5:$F$25</c:f>
              <c:numCache>
                <c:formatCode>0</c:formatCode>
                <c:ptCount val="2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</c:numCache>
            </c:numRef>
          </c:xVal>
          <c:yVal>
            <c:numRef>
              <c:f>'1)Maximize'!$G$5:$G$25</c:f>
              <c:numCache>
                <c:formatCode>0</c:formatCode>
                <c:ptCount val="21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600</c:v>
                </c:pt>
                <c:pt idx="19">
                  <c:v>600</c:v>
                </c:pt>
                <c:pt idx="20">
                  <c:v>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B2-44DB-BA82-59A710A20FF2}"/>
            </c:ext>
          </c:extLst>
        </c:ser>
        <c:ser>
          <c:idx val="6"/>
          <c:order val="3"/>
          <c:tx>
            <c:strRef>
              <c:f>'1)Maximize'!$H$2</c:f>
              <c:strCache>
                <c:ptCount val="1"/>
                <c:pt idx="0">
                  <c:v>Constraint 4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'1)Maximize'!$H$5:$H$25</c:f>
              <c:numCache>
                <c:formatCode>0</c:formatCode>
                <c:ptCount val="2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</c:numCache>
            </c:numRef>
          </c:xVal>
          <c:yVal>
            <c:numRef>
              <c:f>'1)Maximize'!$I$5:$I$25</c:f>
              <c:numCache>
                <c:formatCode>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8B2-44DB-BA82-59A710A20FF2}"/>
            </c:ext>
          </c:extLst>
        </c:ser>
        <c:ser>
          <c:idx val="3"/>
          <c:order val="4"/>
          <c:tx>
            <c:strRef>
              <c:f>'1)Maximize'!$J$2</c:f>
              <c:strCache>
                <c:ptCount val="1"/>
                <c:pt idx="0">
                  <c:v>Constraint 5</c:v>
                </c:pt>
              </c:strCache>
            </c:strRef>
          </c:tx>
          <c:marker>
            <c:symbol val="none"/>
          </c:marker>
          <c:xVal>
            <c:numRef>
              <c:f>'1)Maximize'!$J$5:$J$25</c:f>
              <c:numCache>
                <c:formatCode>0</c:formatCode>
                <c:ptCount val="2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</c:numCache>
            </c:numRef>
          </c:xVal>
          <c:yVal>
            <c:numRef>
              <c:f>'1)Maximize'!$K$5:$K$25</c:f>
              <c:numCache>
                <c:formatCode>0</c:formatCode>
                <c:ptCount val="21"/>
                <c:pt idx="0">
                  <c:v>900</c:v>
                </c:pt>
                <c:pt idx="1">
                  <c:v>825</c:v>
                </c:pt>
                <c:pt idx="2">
                  <c:v>750</c:v>
                </c:pt>
                <c:pt idx="3">
                  <c:v>675</c:v>
                </c:pt>
                <c:pt idx="4">
                  <c:v>600</c:v>
                </c:pt>
                <c:pt idx="5">
                  <c:v>525</c:v>
                </c:pt>
                <c:pt idx="6">
                  <c:v>450</c:v>
                </c:pt>
                <c:pt idx="7">
                  <c:v>375</c:v>
                </c:pt>
                <c:pt idx="8">
                  <c:v>300</c:v>
                </c:pt>
                <c:pt idx="9">
                  <c:v>225</c:v>
                </c:pt>
                <c:pt idx="10">
                  <c:v>150</c:v>
                </c:pt>
                <c:pt idx="11">
                  <c:v>75</c:v>
                </c:pt>
                <c:pt idx="12">
                  <c:v>0</c:v>
                </c:pt>
                <c:pt idx="13">
                  <c:v>-75</c:v>
                </c:pt>
                <c:pt idx="14">
                  <c:v>-150</c:v>
                </c:pt>
                <c:pt idx="15">
                  <c:v>-225</c:v>
                </c:pt>
                <c:pt idx="16">
                  <c:v>-300</c:v>
                </c:pt>
                <c:pt idx="17">
                  <c:v>-375</c:v>
                </c:pt>
                <c:pt idx="18">
                  <c:v>-450</c:v>
                </c:pt>
                <c:pt idx="19">
                  <c:v>-525</c:v>
                </c:pt>
                <c:pt idx="20">
                  <c:v>-600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8B2-44DB-BA82-59A710A20FF2}"/>
            </c:ext>
          </c:extLst>
        </c:ser>
        <c:ser>
          <c:idx val="4"/>
          <c:order val="5"/>
          <c:tx>
            <c:strRef>
              <c:f>'1)Maximize'!$L$2</c:f>
              <c:strCache>
                <c:ptCount val="1"/>
                <c:pt idx="0">
                  <c:v>Objective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'1)Maximize'!$L$5:$L$25</c:f>
              <c:numCache>
                <c:formatCode>0</c:formatCode>
                <c:ptCount val="2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</c:numCache>
            </c:numRef>
          </c:xVal>
          <c:yVal>
            <c:numRef>
              <c:f>'1)Maximize'!$M$5:$M$25</c:f>
              <c:numCache>
                <c:formatCode>0</c:formatCode>
                <c:ptCount val="21"/>
                <c:pt idx="0">
                  <c:v>0</c:v>
                </c:pt>
                <c:pt idx="1">
                  <c:v>-30</c:v>
                </c:pt>
                <c:pt idx="2">
                  <c:v>-60</c:v>
                </c:pt>
                <c:pt idx="3">
                  <c:v>-90</c:v>
                </c:pt>
                <c:pt idx="4">
                  <c:v>-120</c:v>
                </c:pt>
                <c:pt idx="5">
                  <c:v>-150</c:v>
                </c:pt>
                <c:pt idx="6">
                  <c:v>-180</c:v>
                </c:pt>
                <c:pt idx="7">
                  <c:v>-210</c:v>
                </c:pt>
                <c:pt idx="8">
                  <c:v>-240</c:v>
                </c:pt>
                <c:pt idx="9">
                  <c:v>-270</c:v>
                </c:pt>
                <c:pt idx="10">
                  <c:v>-300</c:v>
                </c:pt>
                <c:pt idx="11">
                  <c:v>-330</c:v>
                </c:pt>
                <c:pt idx="12">
                  <c:v>-360</c:v>
                </c:pt>
                <c:pt idx="13">
                  <c:v>-390</c:v>
                </c:pt>
                <c:pt idx="14">
                  <c:v>-420</c:v>
                </c:pt>
                <c:pt idx="15">
                  <c:v>-450</c:v>
                </c:pt>
                <c:pt idx="16">
                  <c:v>-480</c:v>
                </c:pt>
                <c:pt idx="17">
                  <c:v>-510</c:v>
                </c:pt>
                <c:pt idx="18">
                  <c:v>-540</c:v>
                </c:pt>
                <c:pt idx="19">
                  <c:v>-570</c:v>
                </c:pt>
                <c:pt idx="20">
                  <c:v>-600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8B2-44DB-BA82-59A710A20FF2}"/>
            </c:ext>
          </c:extLst>
        </c:ser>
        <c:ser>
          <c:idx val="5"/>
          <c:order val="6"/>
          <c:tx>
            <c:v>Solution</c:v>
          </c:tx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'1)Maximize'!$T$4</c:f>
              <c:numCache>
                <c:formatCode>General</c:formatCode>
                <c:ptCount val="1"/>
              </c:numCache>
            </c:numRef>
          </c:xVal>
          <c:yVal>
            <c:numRef>
              <c:f>'1)Maximize'!$T$5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8B2-44DB-BA82-59A710A20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552128"/>
        <c:axId val="341571072"/>
      </c:scatterChart>
      <c:valAx>
        <c:axId val="341552128"/>
        <c:scaling>
          <c:orientation val="minMax"/>
          <c:max val="120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X</a:t>
                </a:r>
                <a:r>
                  <a:rPr lang="en-US" sz="1600" baseline="-25000"/>
                  <a:t>A</a:t>
                </a:r>
                <a:r>
                  <a:rPr lang="en-US" sz="1600"/>
                  <a:t> (acres)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341571072"/>
        <c:crossesAt val="0"/>
        <c:crossBetween val="midCat"/>
      </c:valAx>
      <c:valAx>
        <c:axId val="341571072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X</a:t>
                </a:r>
                <a:r>
                  <a:rPr lang="en-US" sz="1600" baseline="-25000"/>
                  <a:t>B</a:t>
                </a:r>
                <a:r>
                  <a:rPr lang="en-US" sz="1600" baseline="0"/>
                  <a:t> (acres)</a:t>
                </a:r>
                <a:endParaRPr lang="en-US" sz="1600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3415521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8348420608990406"/>
          <c:y val="3.6083651086019505E-2"/>
          <c:w val="0.49299501333419787"/>
          <c:h val="0.2094510874819931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0509742587056"/>
          <c:y val="3.7393334374674306E-2"/>
          <c:w val="0.73885153344238474"/>
          <c:h val="0.84049396689649536"/>
        </c:manualLayout>
      </c:layout>
      <c:scatterChart>
        <c:scatterStyle val="lineMarker"/>
        <c:varyColors val="0"/>
        <c:ser>
          <c:idx val="0"/>
          <c:order val="0"/>
          <c:tx>
            <c:strRef>
              <c:f>'2)Minimize'!$B$2</c:f>
              <c:strCache>
                <c:ptCount val="1"/>
                <c:pt idx="0">
                  <c:v>Constraint 1</c:v>
                </c:pt>
              </c:strCache>
            </c:strRef>
          </c:tx>
          <c:marker>
            <c:symbol val="none"/>
          </c:marker>
          <c:xVal>
            <c:numRef>
              <c:f>'2)Minimize'!$B$5:$B$25</c:f>
              <c:numCache>
                <c:formatCode>0.0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xVal>
          <c:yVal>
            <c:numRef>
              <c:f>'2)Minimize'!$C$5:$C$25</c:f>
              <c:numCache>
                <c:formatCode>0.0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B0-4F82-BF69-4BF6FB3CFC4E}"/>
            </c:ext>
          </c:extLst>
        </c:ser>
        <c:ser>
          <c:idx val="1"/>
          <c:order val="1"/>
          <c:tx>
            <c:strRef>
              <c:f>'2)Minimize'!$D$2</c:f>
              <c:strCache>
                <c:ptCount val="1"/>
                <c:pt idx="0">
                  <c:v>Constraint 2</c:v>
                </c:pt>
              </c:strCache>
            </c:strRef>
          </c:tx>
          <c:marker>
            <c:symbol val="none"/>
          </c:marker>
          <c:xVal>
            <c:numRef>
              <c:f>'2)Minimize'!$D$5:$D$25</c:f>
              <c:numCache>
                <c:formatCode>0.0</c:formatCode>
                <c:ptCount val="21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</c:numCache>
            </c:numRef>
          </c:xVal>
          <c:yVal>
            <c:numRef>
              <c:f>'2)Minimize'!$E$5:$E$25</c:f>
              <c:numCache>
                <c:formatCode>0.0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B0-4F82-BF69-4BF6FB3CFC4E}"/>
            </c:ext>
          </c:extLst>
        </c:ser>
        <c:ser>
          <c:idx val="2"/>
          <c:order val="2"/>
          <c:tx>
            <c:strRef>
              <c:f>'2)Minimize'!$F$2</c:f>
              <c:strCache>
                <c:ptCount val="1"/>
                <c:pt idx="0">
                  <c:v>Constraint 3</c:v>
                </c:pt>
              </c:strCache>
            </c:strRef>
          </c:tx>
          <c:marker>
            <c:symbol val="none"/>
          </c:marker>
          <c:xVal>
            <c:numRef>
              <c:f>'2)Minimize'!$F$5:$F$25</c:f>
              <c:numCache>
                <c:formatCode>0.0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'2)Minimize'!$G$5:$G$25</c:f>
              <c:numCache>
                <c:formatCode>0.0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3B0-4F82-BF69-4BF6FB3CFC4E}"/>
            </c:ext>
          </c:extLst>
        </c:ser>
        <c:ser>
          <c:idx val="3"/>
          <c:order val="3"/>
          <c:tx>
            <c:strRef>
              <c:f>'2)Minimize'!$H$2</c:f>
              <c:strCache>
                <c:ptCount val="1"/>
                <c:pt idx="0">
                  <c:v>Constraint 4</c:v>
                </c:pt>
              </c:strCache>
            </c:strRef>
          </c:tx>
          <c:marker>
            <c:symbol val="none"/>
          </c:marker>
          <c:xVal>
            <c:numRef>
              <c:f>'2)Minimize'!$H$5:$H$25</c:f>
              <c:numCache>
                <c:formatCode>0.0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'2)Minimize'!$I$5:$I$25</c:f>
              <c:numCache>
                <c:formatCode>0.0</c:formatCode>
                <c:ptCount val="21"/>
                <c:pt idx="0">
                  <c:v>1.3846153846153846</c:v>
                </c:pt>
                <c:pt idx="1">
                  <c:v>1.3076923076923075</c:v>
                </c:pt>
                <c:pt idx="2">
                  <c:v>1.2307692307692308</c:v>
                </c:pt>
                <c:pt idx="3">
                  <c:v>1.1538461538461537</c:v>
                </c:pt>
                <c:pt idx="4">
                  <c:v>1.0769230769230766</c:v>
                </c:pt>
                <c:pt idx="5">
                  <c:v>1</c:v>
                </c:pt>
                <c:pt idx="6">
                  <c:v>0.92307692307692313</c:v>
                </c:pt>
                <c:pt idx="7">
                  <c:v>0.84615384615384615</c:v>
                </c:pt>
                <c:pt idx="8">
                  <c:v>0.76923076923076916</c:v>
                </c:pt>
                <c:pt idx="9">
                  <c:v>0.69230769230769229</c:v>
                </c:pt>
                <c:pt idx="10">
                  <c:v>0.61538461538461542</c:v>
                </c:pt>
                <c:pt idx="11">
                  <c:v>0.53846153846153832</c:v>
                </c:pt>
                <c:pt idx="12">
                  <c:v>0.46153846153846156</c:v>
                </c:pt>
                <c:pt idx="13">
                  <c:v>0.38461538461538458</c:v>
                </c:pt>
                <c:pt idx="14">
                  <c:v>0.30769230769230776</c:v>
                </c:pt>
                <c:pt idx="15">
                  <c:v>0.23076923076923078</c:v>
                </c:pt>
                <c:pt idx="16">
                  <c:v>0.1538461538461538</c:v>
                </c:pt>
                <c:pt idx="17">
                  <c:v>7.6923076923076983E-2</c:v>
                </c:pt>
                <c:pt idx="18">
                  <c:v>0</c:v>
                </c:pt>
                <c:pt idx="19">
                  <c:v>-7.6923076923076816E-2</c:v>
                </c:pt>
                <c:pt idx="20">
                  <c:v>-0.1538461538461538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3B0-4F82-BF69-4BF6FB3CFC4E}"/>
            </c:ext>
          </c:extLst>
        </c:ser>
        <c:ser>
          <c:idx val="4"/>
          <c:order val="4"/>
          <c:tx>
            <c:strRef>
              <c:f>'2)Minimize'!$J$2</c:f>
              <c:strCache>
                <c:ptCount val="1"/>
                <c:pt idx="0">
                  <c:v>Objective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'2)Minimize'!$J$5:$J$25</c:f>
              <c:numCache>
                <c:formatCode>0.0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'2)Minimize'!$K$5:$K$25</c:f>
              <c:numCache>
                <c:formatCode>0.0</c:formatCode>
                <c:ptCount val="21"/>
                <c:pt idx="0">
                  <c:v>0</c:v>
                </c:pt>
                <c:pt idx="1">
                  <c:v>-0.2</c:v>
                </c:pt>
                <c:pt idx="2">
                  <c:v>-0.4</c:v>
                </c:pt>
                <c:pt idx="3">
                  <c:v>-0.6</c:v>
                </c:pt>
                <c:pt idx="4">
                  <c:v>-0.8</c:v>
                </c:pt>
                <c:pt idx="5">
                  <c:v>-1</c:v>
                </c:pt>
                <c:pt idx="6">
                  <c:v>-1.2</c:v>
                </c:pt>
                <c:pt idx="7">
                  <c:v>-1.4</c:v>
                </c:pt>
                <c:pt idx="8">
                  <c:v>-1.6</c:v>
                </c:pt>
                <c:pt idx="9">
                  <c:v>-1.8</c:v>
                </c:pt>
                <c:pt idx="10">
                  <c:v>-2</c:v>
                </c:pt>
                <c:pt idx="11">
                  <c:v>-2.2000000000000002</c:v>
                </c:pt>
                <c:pt idx="12">
                  <c:v>-2.4</c:v>
                </c:pt>
                <c:pt idx="13">
                  <c:v>-2.6</c:v>
                </c:pt>
                <c:pt idx="14">
                  <c:v>-2.8</c:v>
                </c:pt>
                <c:pt idx="15">
                  <c:v>-3</c:v>
                </c:pt>
                <c:pt idx="16">
                  <c:v>-3.2</c:v>
                </c:pt>
                <c:pt idx="17">
                  <c:v>-3.4</c:v>
                </c:pt>
                <c:pt idx="18">
                  <c:v>-3.6</c:v>
                </c:pt>
                <c:pt idx="19">
                  <c:v>-3.8</c:v>
                </c:pt>
                <c:pt idx="20">
                  <c:v>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3B0-4F82-BF69-4BF6FB3CFC4E}"/>
            </c:ext>
          </c:extLst>
        </c:ser>
        <c:ser>
          <c:idx val="5"/>
          <c:order val="5"/>
          <c:tx>
            <c:v>Solution</c:v>
          </c:tx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'2)Minimize'!$R$4</c:f>
              <c:numCache>
                <c:formatCode>General</c:formatCode>
                <c:ptCount val="1"/>
              </c:numCache>
            </c:numRef>
          </c:xVal>
          <c:yVal>
            <c:numRef>
              <c:f>'2)Minimize'!$R$5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3B0-4F82-BF69-4BF6FB3CF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432000"/>
        <c:axId val="342446848"/>
      </c:scatterChart>
      <c:valAx>
        <c:axId val="342432000"/>
        <c:scaling>
          <c:orientation val="minMax"/>
          <c:max val="2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X</a:t>
                </a:r>
                <a:r>
                  <a:rPr lang="en-US" sz="1400" baseline="-25000"/>
                  <a:t>1</a:t>
                </a:r>
                <a:r>
                  <a:rPr lang="en-US" sz="1400"/>
                  <a:t> (% Waste Removal)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342446848"/>
        <c:crosses val="autoZero"/>
        <c:crossBetween val="midCat"/>
        <c:majorUnit val="0.2"/>
      </c:valAx>
      <c:valAx>
        <c:axId val="342446848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X</a:t>
                </a:r>
                <a:r>
                  <a:rPr lang="en-US" sz="1400" baseline="-25000"/>
                  <a:t>2</a:t>
                </a:r>
                <a:r>
                  <a:rPr lang="en-US" sz="1400"/>
                  <a:t> (% Waste Removal)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342432000"/>
        <c:crosses val="autoZero"/>
        <c:crossBetween val="midCat"/>
        <c:majorUnit val="0.2"/>
      </c:valAx>
    </c:plotArea>
    <c:legend>
      <c:legendPos val="r"/>
      <c:layout>
        <c:manualLayout>
          <c:xMode val="edge"/>
          <c:yMode val="edge"/>
          <c:x val="0.54930097952187529"/>
          <c:y val="3.1009507584507073E-2"/>
          <c:w val="0.2066923400338764"/>
          <c:h val="0.3654199835100386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497542</xdr:colOff>
      <xdr:row>5</xdr:row>
      <xdr:rowOff>173691</xdr:rowOff>
    </xdr:from>
    <xdr:to>
      <xdr:col>24</xdr:col>
      <xdr:colOff>425823</xdr:colOff>
      <xdr:row>24</xdr:row>
      <xdr:rowOff>78440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515470</xdr:colOff>
      <xdr:row>14</xdr:row>
      <xdr:rowOff>89647</xdr:rowOff>
    </xdr:from>
    <xdr:to>
      <xdr:col>20</xdr:col>
      <xdr:colOff>414618</xdr:colOff>
      <xdr:row>22</xdr:row>
      <xdr:rowOff>22412</xdr:rowOff>
    </xdr:to>
    <xdr:sp macro="" textlink="">
      <xdr:nvSpPr>
        <xdr:cNvPr id="69" name="Freeform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10152529" y="2924735"/>
          <a:ext cx="1109383" cy="1557618"/>
        </a:xfrm>
        <a:custGeom>
          <a:avLst/>
          <a:gdLst>
            <a:gd name="connsiteX0" fmla="*/ 0 w 1109383"/>
            <a:gd name="connsiteY0" fmla="*/ 0 h 1557618"/>
            <a:gd name="connsiteX1" fmla="*/ 560295 w 1109383"/>
            <a:gd name="connsiteY1" fmla="*/ 0 h 1557618"/>
            <a:gd name="connsiteX2" fmla="*/ 1109383 w 1109383"/>
            <a:gd name="connsiteY2" fmla="*/ 773206 h 1557618"/>
            <a:gd name="connsiteX3" fmla="*/ 1109383 w 1109383"/>
            <a:gd name="connsiteY3" fmla="*/ 1557618 h 1557618"/>
            <a:gd name="connsiteX4" fmla="*/ 11206 w 1109383"/>
            <a:gd name="connsiteY4" fmla="*/ 1557618 h 1557618"/>
            <a:gd name="connsiteX5" fmla="*/ 0 w 1109383"/>
            <a:gd name="connsiteY5" fmla="*/ 0 h 15576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09383" h="1557618">
              <a:moveTo>
                <a:pt x="0" y="0"/>
              </a:moveTo>
              <a:lnTo>
                <a:pt x="560295" y="0"/>
              </a:lnTo>
              <a:lnTo>
                <a:pt x="1109383" y="773206"/>
              </a:lnTo>
              <a:lnTo>
                <a:pt x="1109383" y="1557618"/>
              </a:lnTo>
              <a:lnTo>
                <a:pt x="11206" y="1557618"/>
              </a:lnTo>
              <a:cubicBezTo>
                <a:pt x="7471" y="1038412"/>
                <a:pt x="3735" y="519206"/>
                <a:pt x="0" y="0"/>
              </a:cubicBezTo>
              <a:close/>
            </a:path>
          </a:pathLst>
        </a:custGeom>
        <a:solidFill>
          <a:schemeClr val="bg1">
            <a:lumMod val="65000"/>
            <a:alpha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515470</xdr:colOff>
      <xdr:row>21</xdr:row>
      <xdr:rowOff>185698</xdr:rowOff>
    </xdr:from>
    <xdr:to>
      <xdr:col>23</xdr:col>
      <xdr:colOff>257735</xdr:colOff>
      <xdr:row>21</xdr:row>
      <xdr:rowOff>185698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CxnSpPr/>
      </xdr:nvCxnSpPr>
      <xdr:spPr>
        <a:xfrm>
          <a:off x="9863577" y="4512769"/>
          <a:ext cx="2803872" cy="0"/>
        </a:xfrm>
        <a:prstGeom prst="line">
          <a:avLst/>
        </a:prstGeom>
        <a:ln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134471</xdr:colOff>
      <xdr:row>10</xdr:row>
      <xdr:rowOff>87405</xdr:rowOff>
    </xdr:from>
    <xdr:to>
      <xdr:col>20</xdr:col>
      <xdr:colOff>394445</xdr:colOff>
      <xdr:row>10</xdr:row>
      <xdr:rowOff>89647</xdr:rowOff>
    </xdr:to>
    <xdr:cxnSp macro="">
      <xdr:nvCxnSpPr>
        <xdr:cNvPr id="72" name="Straight Arrow Connector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CxnSpPr/>
      </xdr:nvCxnSpPr>
      <xdr:spPr>
        <a:xfrm flipH="1">
          <a:off x="11934265" y="2126876"/>
          <a:ext cx="259974" cy="2242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407893</xdr:colOff>
      <xdr:row>9</xdr:row>
      <xdr:rowOff>67235</xdr:rowOff>
    </xdr:from>
    <xdr:to>
      <xdr:col>21</xdr:col>
      <xdr:colOff>4480</xdr:colOff>
      <xdr:row>10</xdr:row>
      <xdr:rowOff>89647</xdr:rowOff>
    </xdr:to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1602569" y="1916206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A</a:t>
          </a:r>
          <a:r>
            <a:rPr lang="en-US" sz="1100"/>
            <a:t>≤400</a:t>
          </a:r>
        </a:p>
      </xdr:txBody>
    </xdr:sp>
    <xdr:clientData/>
  </xdr:twoCellAnchor>
  <xdr:twoCellAnchor>
    <xdr:from>
      <xdr:col>21</xdr:col>
      <xdr:colOff>437029</xdr:colOff>
      <xdr:row>21</xdr:row>
      <xdr:rowOff>40340</xdr:rowOff>
    </xdr:from>
    <xdr:to>
      <xdr:col>23</xdr:col>
      <xdr:colOff>33617</xdr:colOff>
      <xdr:row>22</xdr:row>
      <xdr:rowOff>62752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2841941" y="4309781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B</a:t>
          </a:r>
          <a:r>
            <a:rPr lang="en-US" sz="1100"/>
            <a:t>≥0</a:t>
          </a:r>
        </a:p>
      </xdr:txBody>
    </xdr:sp>
    <xdr:clientData/>
  </xdr:twoCellAnchor>
  <xdr:twoCellAnchor>
    <xdr:from>
      <xdr:col>20</xdr:col>
      <xdr:colOff>107577</xdr:colOff>
      <xdr:row>21</xdr:row>
      <xdr:rowOff>138953</xdr:rowOff>
    </xdr:from>
    <xdr:to>
      <xdr:col>20</xdr:col>
      <xdr:colOff>367551</xdr:colOff>
      <xdr:row>21</xdr:row>
      <xdr:rowOff>141195</xdr:rowOff>
    </xdr:to>
    <xdr:cxnSp macro="">
      <xdr:nvCxnSpPr>
        <xdr:cNvPr id="76" name="Straight Arrow Connector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CxnSpPr/>
      </xdr:nvCxnSpPr>
      <xdr:spPr>
        <a:xfrm flipH="1">
          <a:off x="11907371" y="4408394"/>
          <a:ext cx="259974" cy="2242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380999</xdr:colOff>
      <xdr:row>20</xdr:row>
      <xdr:rowOff>152400</xdr:rowOff>
    </xdr:from>
    <xdr:to>
      <xdr:col>20</xdr:col>
      <xdr:colOff>582704</xdr:colOff>
      <xdr:row>21</xdr:row>
      <xdr:rowOff>141195</xdr:rowOff>
    </xdr:to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1575675" y="4197724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A</a:t>
          </a:r>
          <a:r>
            <a:rPr lang="en-US" sz="1100"/>
            <a:t>≤400</a:t>
          </a:r>
        </a:p>
      </xdr:txBody>
    </xdr:sp>
    <xdr:clientData/>
  </xdr:twoCellAnchor>
  <xdr:twoCellAnchor>
    <xdr:from>
      <xdr:col>18</xdr:col>
      <xdr:colOff>264457</xdr:colOff>
      <xdr:row>8</xdr:row>
      <xdr:rowOff>91887</xdr:rowOff>
    </xdr:from>
    <xdr:to>
      <xdr:col>19</xdr:col>
      <xdr:colOff>466163</xdr:colOff>
      <xdr:row>9</xdr:row>
      <xdr:rowOff>80681</xdr:rowOff>
    </xdr:to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0854016" y="1716740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A</a:t>
          </a:r>
          <a:r>
            <a:rPr lang="en-US" sz="1100"/>
            <a:t>≥0</a:t>
          </a:r>
        </a:p>
      </xdr:txBody>
    </xdr:sp>
    <xdr:clientData/>
  </xdr:twoCellAnchor>
  <xdr:twoCellAnchor>
    <xdr:from>
      <xdr:col>18</xdr:col>
      <xdr:colOff>504264</xdr:colOff>
      <xdr:row>9</xdr:row>
      <xdr:rowOff>67235</xdr:rowOff>
    </xdr:from>
    <xdr:to>
      <xdr:col>19</xdr:col>
      <xdr:colOff>280148</xdr:colOff>
      <xdr:row>9</xdr:row>
      <xdr:rowOff>67235</xdr:rowOff>
    </xdr:to>
    <xdr:cxnSp macro="">
      <xdr:nvCxnSpPr>
        <xdr:cNvPr id="79" name="Straight Arrow Connector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11093823" y="1916206"/>
          <a:ext cx="381001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271180</xdr:colOff>
      <xdr:row>20</xdr:row>
      <xdr:rowOff>177052</xdr:rowOff>
    </xdr:from>
    <xdr:to>
      <xdr:col>19</xdr:col>
      <xdr:colOff>472886</xdr:colOff>
      <xdr:row>21</xdr:row>
      <xdr:rowOff>165847</xdr:rowOff>
    </xdr:to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0860739" y="4222376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A</a:t>
          </a:r>
          <a:r>
            <a:rPr lang="en-US" sz="1100"/>
            <a:t>≥0</a:t>
          </a:r>
        </a:p>
      </xdr:txBody>
    </xdr:sp>
    <xdr:clientData/>
  </xdr:twoCellAnchor>
  <xdr:twoCellAnchor>
    <xdr:from>
      <xdr:col>18</xdr:col>
      <xdr:colOff>510987</xdr:colOff>
      <xdr:row>21</xdr:row>
      <xdr:rowOff>152401</xdr:rowOff>
    </xdr:from>
    <xdr:to>
      <xdr:col>19</xdr:col>
      <xdr:colOff>286871</xdr:colOff>
      <xdr:row>21</xdr:row>
      <xdr:rowOff>152401</xdr:rowOff>
    </xdr:to>
    <xdr:cxnSp macro="">
      <xdr:nvCxnSpPr>
        <xdr:cNvPr id="84" name="Straight Arrow Connector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11100546" y="4421842"/>
          <a:ext cx="381001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414612</xdr:colOff>
      <xdr:row>20</xdr:row>
      <xdr:rowOff>201706</xdr:rowOff>
    </xdr:from>
    <xdr:to>
      <xdr:col>22</xdr:col>
      <xdr:colOff>414614</xdr:colOff>
      <xdr:row>22</xdr:row>
      <xdr:rowOff>29136</xdr:rowOff>
    </xdr:to>
    <xdr:cxnSp macro="">
      <xdr:nvCxnSpPr>
        <xdr:cNvPr id="86" name="Straight Arrow Connector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 flipV="1">
          <a:off x="13424641" y="4247030"/>
          <a:ext cx="2" cy="242047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510987</xdr:colOff>
      <xdr:row>14</xdr:row>
      <xdr:rowOff>103095</xdr:rowOff>
    </xdr:from>
    <xdr:to>
      <xdr:col>23</xdr:col>
      <xdr:colOff>107575</xdr:colOff>
      <xdr:row>15</xdr:row>
      <xdr:rowOff>91889</xdr:rowOff>
    </xdr:to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2915899" y="2938183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B</a:t>
          </a:r>
          <a:r>
            <a:rPr lang="en-US" sz="1100"/>
            <a:t>≤600</a:t>
          </a:r>
        </a:p>
      </xdr:txBody>
    </xdr:sp>
    <xdr:clientData/>
  </xdr:twoCellAnchor>
  <xdr:twoCellAnchor>
    <xdr:from>
      <xdr:col>22</xdr:col>
      <xdr:colOff>555805</xdr:colOff>
      <xdr:row>14</xdr:row>
      <xdr:rowOff>91890</xdr:rowOff>
    </xdr:from>
    <xdr:to>
      <xdr:col>22</xdr:col>
      <xdr:colOff>560294</xdr:colOff>
      <xdr:row>15</xdr:row>
      <xdr:rowOff>145676</xdr:rowOff>
    </xdr:to>
    <xdr:cxnSp macro="">
      <xdr:nvCxnSpPr>
        <xdr:cNvPr id="90" name="Straight Arrow Connector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13565834" y="2926978"/>
          <a:ext cx="4489" cy="277904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156881</xdr:colOff>
      <xdr:row>9</xdr:row>
      <xdr:rowOff>168088</xdr:rowOff>
    </xdr:from>
    <xdr:to>
      <xdr:col>19</xdr:col>
      <xdr:colOff>372033</xdr:colOff>
      <xdr:row>14</xdr:row>
      <xdr:rowOff>154643</xdr:rowOff>
    </xdr:to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 rot="3281216">
          <a:off x="10972797" y="2395819"/>
          <a:ext cx="972672" cy="2151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3X</a:t>
          </a:r>
          <a:r>
            <a:rPr lang="en-US" sz="1100" baseline="-25000"/>
            <a:t>A</a:t>
          </a:r>
          <a:r>
            <a:rPr lang="en-US" sz="1100"/>
            <a:t>+2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≤180</a:t>
          </a:r>
          <a:r>
            <a:rPr lang="en-US" sz="1100"/>
            <a:t>0</a:t>
          </a:r>
        </a:p>
      </xdr:txBody>
    </xdr:sp>
    <xdr:clientData/>
  </xdr:twoCellAnchor>
  <xdr:twoCellAnchor>
    <xdr:from>
      <xdr:col>18</xdr:col>
      <xdr:colOff>571500</xdr:colOff>
      <xdr:row>12</xdr:row>
      <xdr:rowOff>161365</xdr:rowOff>
    </xdr:from>
    <xdr:to>
      <xdr:col>19</xdr:col>
      <xdr:colOff>221875</xdr:colOff>
      <xdr:row>13</xdr:row>
      <xdr:rowOff>145677</xdr:rowOff>
    </xdr:to>
    <xdr:cxnSp macro="">
      <xdr:nvCxnSpPr>
        <xdr:cNvPr id="93" name="Straight Arrow Connector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 flipH="1">
          <a:off x="11161059" y="2615453"/>
          <a:ext cx="255492" cy="174812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528918</xdr:colOff>
      <xdr:row>16</xdr:row>
      <xdr:rowOff>188261</xdr:rowOff>
    </xdr:from>
    <xdr:to>
      <xdr:col>20</xdr:col>
      <xdr:colOff>125506</xdr:colOff>
      <xdr:row>18</xdr:row>
      <xdr:rowOff>168089</xdr:rowOff>
    </xdr:to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11118477" y="3437967"/>
          <a:ext cx="806823" cy="394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 b="1"/>
            <a:t>Feasible Region</a:t>
          </a:r>
        </a:p>
      </xdr:txBody>
    </xdr:sp>
    <xdr:clientData/>
  </xdr:twoCellAnchor>
  <xdr:twoCellAnchor>
    <xdr:from>
      <xdr:col>21</xdr:col>
      <xdr:colOff>107574</xdr:colOff>
      <xdr:row>17</xdr:row>
      <xdr:rowOff>186018</xdr:rowOff>
    </xdr:from>
    <xdr:to>
      <xdr:col>21</xdr:col>
      <xdr:colOff>322726</xdr:colOff>
      <xdr:row>22</xdr:row>
      <xdr:rowOff>138955</xdr:rowOff>
    </xdr:to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 rot="3281216">
          <a:off x="12133726" y="4004984"/>
          <a:ext cx="972672" cy="2151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3X</a:t>
          </a:r>
          <a:r>
            <a:rPr lang="en-US" sz="1100" baseline="-25000"/>
            <a:t>A</a:t>
          </a:r>
          <a:r>
            <a:rPr lang="en-US" sz="1100"/>
            <a:t>+2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≤180</a:t>
          </a:r>
          <a:r>
            <a:rPr lang="en-US" sz="1100"/>
            <a:t>0</a:t>
          </a:r>
        </a:p>
      </xdr:txBody>
    </xdr:sp>
    <xdr:clientData/>
  </xdr:twoCellAnchor>
  <xdr:twoCellAnchor>
    <xdr:from>
      <xdr:col>20</xdr:col>
      <xdr:colOff>488577</xdr:colOff>
      <xdr:row>20</xdr:row>
      <xdr:rowOff>156882</xdr:rowOff>
    </xdr:from>
    <xdr:to>
      <xdr:col>21</xdr:col>
      <xdr:colOff>138951</xdr:colOff>
      <xdr:row>21</xdr:row>
      <xdr:rowOff>107577</xdr:rowOff>
    </xdr:to>
    <xdr:cxnSp macro="">
      <xdr:nvCxnSpPr>
        <xdr:cNvPr id="97" name="Straight Arrow Connector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CxnSpPr/>
      </xdr:nvCxnSpPr>
      <xdr:spPr>
        <a:xfrm flipH="1">
          <a:off x="12288371" y="4202206"/>
          <a:ext cx="255492" cy="174812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584940</xdr:colOff>
      <xdr:row>14</xdr:row>
      <xdr:rowOff>87408</xdr:rowOff>
    </xdr:from>
    <xdr:to>
      <xdr:col>18</xdr:col>
      <xdr:colOff>589429</xdr:colOff>
      <xdr:row>15</xdr:row>
      <xdr:rowOff>141194</xdr:rowOff>
    </xdr:to>
    <xdr:cxnSp macro="">
      <xdr:nvCxnSpPr>
        <xdr:cNvPr id="98" name="Straight Arrow Connector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CxnSpPr/>
      </xdr:nvCxnSpPr>
      <xdr:spPr>
        <a:xfrm>
          <a:off x="11174499" y="2922496"/>
          <a:ext cx="4489" cy="277904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405652</xdr:colOff>
      <xdr:row>14</xdr:row>
      <xdr:rowOff>98613</xdr:rowOff>
    </xdr:from>
    <xdr:to>
      <xdr:col>20</xdr:col>
      <xdr:colOff>2240</xdr:colOff>
      <xdr:row>15</xdr:row>
      <xdr:rowOff>87407</xdr:rowOff>
    </xdr:to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10995211" y="2933701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B</a:t>
          </a:r>
          <a:r>
            <a:rPr lang="en-US" sz="1100"/>
            <a:t>≤600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280147</xdr:colOff>
      <xdr:row>6</xdr:row>
      <xdr:rowOff>106456</xdr:rowOff>
    </xdr:from>
    <xdr:to>
      <xdr:col>23</xdr:col>
      <xdr:colOff>331695</xdr:colOff>
      <xdr:row>25</xdr:row>
      <xdr:rowOff>123264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437030</xdr:colOff>
      <xdr:row>15</xdr:row>
      <xdr:rowOff>22412</xdr:rowOff>
    </xdr:from>
    <xdr:to>
      <xdr:col>19</xdr:col>
      <xdr:colOff>190500</xdr:colOff>
      <xdr:row>18</xdr:row>
      <xdr:rowOff>22412</xdr:rowOff>
    </xdr:to>
    <xdr:sp macro="" textlink="">
      <xdr:nvSpPr>
        <xdr:cNvPr id="97" name="Freeform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/>
      </xdr:nvSpPr>
      <xdr:spPr>
        <a:xfrm>
          <a:off x="10992971" y="3048000"/>
          <a:ext cx="358588" cy="605118"/>
        </a:xfrm>
        <a:custGeom>
          <a:avLst/>
          <a:gdLst>
            <a:gd name="connsiteX0" fmla="*/ 0 w 358588"/>
            <a:gd name="connsiteY0" fmla="*/ 0 h 605118"/>
            <a:gd name="connsiteX1" fmla="*/ 358588 w 358588"/>
            <a:gd name="connsiteY1" fmla="*/ 0 h 605118"/>
            <a:gd name="connsiteX2" fmla="*/ 358588 w 358588"/>
            <a:gd name="connsiteY2" fmla="*/ 605118 h 605118"/>
            <a:gd name="connsiteX3" fmla="*/ 0 w 358588"/>
            <a:gd name="connsiteY3" fmla="*/ 381000 h 605118"/>
            <a:gd name="connsiteX4" fmla="*/ 0 w 358588"/>
            <a:gd name="connsiteY4" fmla="*/ 0 h 6051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58588" h="605118">
              <a:moveTo>
                <a:pt x="0" y="0"/>
              </a:moveTo>
              <a:lnTo>
                <a:pt x="358588" y="0"/>
              </a:lnTo>
              <a:lnTo>
                <a:pt x="358588" y="605118"/>
              </a:lnTo>
              <a:lnTo>
                <a:pt x="0" y="381000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50000"/>
            <a:alpha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11206</xdr:colOff>
      <xdr:row>16</xdr:row>
      <xdr:rowOff>89647</xdr:rowOff>
    </xdr:from>
    <xdr:to>
      <xdr:col>22</xdr:col>
      <xdr:colOff>212911</xdr:colOff>
      <xdr:row>17</xdr:row>
      <xdr:rowOff>112059</xdr:rowOff>
    </xdr:to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382500" y="3305735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1</a:t>
          </a:r>
          <a:r>
            <a:rPr lang="en-US" sz="1100"/>
            <a:t>≤1</a:t>
          </a:r>
        </a:p>
      </xdr:txBody>
    </xdr:sp>
    <xdr:clientData/>
  </xdr:twoCellAnchor>
  <xdr:twoCellAnchor>
    <xdr:from>
      <xdr:col>21</xdr:col>
      <xdr:colOff>425824</xdr:colOff>
      <xdr:row>15</xdr:row>
      <xdr:rowOff>22412</xdr:rowOff>
    </xdr:from>
    <xdr:to>
      <xdr:col>21</xdr:col>
      <xdr:colOff>425824</xdr:colOff>
      <xdr:row>16</xdr:row>
      <xdr:rowOff>89647</xdr:rowOff>
    </xdr:to>
    <xdr:cxnSp macro="">
      <xdr:nvCxnSpPr>
        <xdr:cNvPr id="102" name="Straight Arrow Connector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CxnSpPr/>
      </xdr:nvCxnSpPr>
      <xdr:spPr>
        <a:xfrm>
          <a:off x="12797118" y="3048000"/>
          <a:ext cx="0" cy="25773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578223</xdr:colOff>
      <xdr:row>16</xdr:row>
      <xdr:rowOff>73959</xdr:rowOff>
    </xdr:from>
    <xdr:to>
      <xdr:col>17</xdr:col>
      <xdr:colOff>174810</xdr:colOff>
      <xdr:row>17</xdr:row>
      <xdr:rowOff>96371</xdr:rowOff>
    </xdr:to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9318811" y="3290047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1</a:t>
          </a:r>
          <a:r>
            <a:rPr lang="en-US" sz="1100"/>
            <a:t>≤1</a:t>
          </a:r>
        </a:p>
      </xdr:txBody>
    </xdr:sp>
    <xdr:clientData/>
  </xdr:twoCellAnchor>
  <xdr:twoCellAnchor>
    <xdr:from>
      <xdr:col>16</xdr:col>
      <xdr:colOff>387723</xdr:colOff>
      <xdr:row>15</xdr:row>
      <xdr:rowOff>6724</xdr:rowOff>
    </xdr:from>
    <xdr:to>
      <xdr:col>16</xdr:col>
      <xdr:colOff>387723</xdr:colOff>
      <xdr:row>16</xdr:row>
      <xdr:rowOff>73959</xdr:rowOff>
    </xdr:to>
    <xdr:cxnSp macro="">
      <xdr:nvCxnSpPr>
        <xdr:cNvPr id="105" name="Straight Arrow Connector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CxnSpPr/>
      </xdr:nvCxnSpPr>
      <xdr:spPr>
        <a:xfrm>
          <a:off x="9733429" y="3032312"/>
          <a:ext cx="0" cy="25773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540126</xdr:colOff>
      <xdr:row>8</xdr:row>
      <xdr:rowOff>13448</xdr:rowOff>
    </xdr:from>
    <xdr:to>
      <xdr:col>20</xdr:col>
      <xdr:colOff>136714</xdr:colOff>
      <xdr:row>9</xdr:row>
      <xdr:rowOff>2242</xdr:rowOff>
    </xdr:to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1096067" y="1604683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2</a:t>
          </a:r>
          <a:r>
            <a:rPr lang="en-US" sz="1100"/>
            <a:t>≤1</a:t>
          </a:r>
        </a:p>
      </xdr:txBody>
    </xdr:sp>
    <xdr:clientData/>
  </xdr:twoCellAnchor>
  <xdr:twoCellAnchor>
    <xdr:from>
      <xdr:col>18</xdr:col>
      <xdr:colOff>571500</xdr:colOff>
      <xdr:row>8</xdr:row>
      <xdr:rowOff>103095</xdr:rowOff>
    </xdr:from>
    <xdr:to>
      <xdr:col>19</xdr:col>
      <xdr:colOff>181535</xdr:colOff>
      <xdr:row>8</xdr:row>
      <xdr:rowOff>112059</xdr:rowOff>
    </xdr:to>
    <xdr:cxnSp macro="">
      <xdr:nvCxnSpPr>
        <xdr:cNvPr id="107" name="Straight Arrow Connector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CxnSpPr/>
      </xdr:nvCxnSpPr>
      <xdr:spPr>
        <a:xfrm flipH="1">
          <a:off x="11127441" y="1694330"/>
          <a:ext cx="215153" cy="8964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535644</xdr:colOff>
      <xdr:row>21</xdr:row>
      <xdr:rowOff>98612</xdr:rowOff>
    </xdr:from>
    <xdr:to>
      <xdr:col>20</xdr:col>
      <xdr:colOff>132232</xdr:colOff>
      <xdr:row>22</xdr:row>
      <xdr:rowOff>121024</xdr:rowOff>
    </xdr:to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11091585" y="4300818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2</a:t>
          </a:r>
          <a:r>
            <a:rPr lang="en-US" sz="1100"/>
            <a:t>≤1</a:t>
          </a:r>
        </a:p>
      </xdr:txBody>
    </xdr:sp>
    <xdr:clientData/>
  </xdr:twoCellAnchor>
  <xdr:twoCellAnchor>
    <xdr:from>
      <xdr:col>18</xdr:col>
      <xdr:colOff>567017</xdr:colOff>
      <xdr:row>21</xdr:row>
      <xdr:rowOff>188259</xdr:rowOff>
    </xdr:from>
    <xdr:to>
      <xdr:col>19</xdr:col>
      <xdr:colOff>177052</xdr:colOff>
      <xdr:row>22</xdr:row>
      <xdr:rowOff>6723</xdr:rowOff>
    </xdr:to>
    <xdr:cxnSp macro="">
      <xdr:nvCxnSpPr>
        <xdr:cNvPr id="111" name="Straight Arrow Connector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CxnSpPr/>
      </xdr:nvCxnSpPr>
      <xdr:spPr>
        <a:xfrm flipH="1">
          <a:off x="11122958" y="4390465"/>
          <a:ext cx="215153" cy="8964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434791</xdr:colOff>
      <xdr:row>10</xdr:row>
      <xdr:rowOff>76200</xdr:rowOff>
    </xdr:from>
    <xdr:to>
      <xdr:col>19</xdr:col>
      <xdr:colOff>31379</xdr:colOff>
      <xdr:row>11</xdr:row>
      <xdr:rowOff>98612</xdr:rowOff>
    </xdr:to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10385615" y="2082053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2</a:t>
          </a:r>
          <a:r>
            <a:rPr lang="en-US" sz="1100"/>
            <a:t>≥0.8</a:t>
          </a:r>
        </a:p>
      </xdr:txBody>
    </xdr:sp>
    <xdr:clientData/>
  </xdr:twoCellAnchor>
  <xdr:twoCellAnchor>
    <xdr:from>
      <xdr:col>18</xdr:col>
      <xdr:colOff>437030</xdr:colOff>
      <xdr:row>10</xdr:row>
      <xdr:rowOff>163605</xdr:rowOff>
    </xdr:from>
    <xdr:to>
      <xdr:col>19</xdr:col>
      <xdr:colOff>40342</xdr:colOff>
      <xdr:row>10</xdr:row>
      <xdr:rowOff>168088</xdr:rowOff>
    </xdr:to>
    <xdr:cxnSp macro="">
      <xdr:nvCxnSpPr>
        <xdr:cNvPr id="113" name="Straight Arrow Connector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CxnSpPr/>
      </xdr:nvCxnSpPr>
      <xdr:spPr>
        <a:xfrm flipV="1">
          <a:off x="10992971" y="2169458"/>
          <a:ext cx="208430" cy="448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452721</xdr:colOff>
      <xdr:row>20</xdr:row>
      <xdr:rowOff>4483</xdr:rowOff>
    </xdr:from>
    <xdr:to>
      <xdr:col>19</xdr:col>
      <xdr:colOff>49309</xdr:colOff>
      <xdr:row>21</xdr:row>
      <xdr:rowOff>26895</xdr:rowOff>
    </xdr:to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403545" y="4016189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2</a:t>
          </a:r>
          <a:r>
            <a:rPr lang="en-US" sz="1100"/>
            <a:t>≥0.8</a:t>
          </a:r>
        </a:p>
      </xdr:txBody>
    </xdr:sp>
    <xdr:clientData/>
  </xdr:twoCellAnchor>
  <xdr:twoCellAnchor>
    <xdr:from>
      <xdr:col>18</xdr:col>
      <xdr:colOff>432548</xdr:colOff>
      <xdr:row>20</xdr:row>
      <xdr:rowOff>91888</xdr:rowOff>
    </xdr:from>
    <xdr:to>
      <xdr:col>19</xdr:col>
      <xdr:colOff>35860</xdr:colOff>
      <xdr:row>20</xdr:row>
      <xdr:rowOff>96371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CxnSpPr/>
      </xdr:nvCxnSpPr>
      <xdr:spPr>
        <a:xfrm flipV="1">
          <a:off x="10988489" y="4103594"/>
          <a:ext cx="208430" cy="448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152399</xdr:colOff>
      <xdr:row>10</xdr:row>
      <xdr:rowOff>141194</xdr:rowOff>
    </xdr:from>
    <xdr:to>
      <xdr:col>17</xdr:col>
      <xdr:colOff>354104</xdr:colOff>
      <xdr:row>11</xdr:row>
      <xdr:rowOff>163606</xdr:rowOff>
    </xdr:to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9498105" y="2147047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1</a:t>
          </a:r>
          <a:r>
            <a:rPr lang="en-US" sz="1100"/>
            <a:t>+1.3X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/>
            <a:t>≥1.8</a:t>
          </a:r>
        </a:p>
      </xdr:txBody>
    </xdr:sp>
    <xdr:clientData/>
  </xdr:twoCellAnchor>
  <xdr:twoCellAnchor>
    <xdr:from>
      <xdr:col>16</xdr:col>
      <xdr:colOff>369794</xdr:colOff>
      <xdr:row>11</xdr:row>
      <xdr:rowOff>145676</xdr:rowOff>
    </xdr:from>
    <xdr:to>
      <xdr:col>16</xdr:col>
      <xdr:colOff>515470</xdr:colOff>
      <xdr:row>12</xdr:row>
      <xdr:rowOff>112060</xdr:rowOff>
    </xdr:to>
    <xdr:cxnSp macro="">
      <xdr:nvCxnSpPr>
        <xdr:cNvPr id="118" name="Straight Arrow Connector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CxnSpPr/>
      </xdr:nvCxnSpPr>
      <xdr:spPr>
        <a:xfrm flipV="1">
          <a:off x="9715500" y="2342029"/>
          <a:ext cx="145676" cy="190502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405652</xdr:colOff>
      <xdr:row>19</xdr:row>
      <xdr:rowOff>147917</xdr:rowOff>
    </xdr:from>
    <xdr:to>
      <xdr:col>22</xdr:col>
      <xdr:colOff>2239</xdr:colOff>
      <xdr:row>20</xdr:row>
      <xdr:rowOff>170329</xdr:rowOff>
    </xdr:to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2171828" y="3969123"/>
          <a:ext cx="806823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X</a:t>
          </a:r>
          <a:r>
            <a:rPr lang="en-US" sz="1100" baseline="-25000"/>
            <a:t>1</a:t>
          </a:r>
          <a:r>
            <a:rPr lang="en-US" sz="1100"/>
            <a:t>+1.3X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/>
            <a:t>≥1.8</a:t>
          </a:r>
        </a:p>
      </xdr:txBody>
    </xdr:sp>
    <xdr:clientData/>
  </xdr:twoCellAnchor>
  <xdr:twoCellAnchor>
    <xdr:from>
      <xdr:col>21</xdr:col>
      <xdr:colOff>17929</xdr:colOff>
      <xdr:row>20</xdr:row>
      <xdr:rowOff>152399</xdr:rowOff>
    </xdr:from>
    <xdr:to>
      <xdr:col>21</xdr:col>
      <xdr:colOff>163605</xdr:colOff>
      <xdr:row>21</xdr:row>
      <xdr:rowOff>152401</xdr:rowOff>
    </xdr:to>
    <xdr:cxnSp macro="">
      <xdr:nvCxnSpPr>
        <xdr:cNvPr id="125" name="Straight Arrow Connector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CxnSpPr/>
      </xdr:nvCxnSpPr>
      <xdr:spPr>
        <a:xfrm flipV="1">
          <a:off x="12389223" y="4164105"/>
          <a:ext cx="145676" cy="190502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347382</xdr:colOff>
      <xdr:row>15</xdr:row>
      <xdr:rowOff>145675</xdr:rowOff>
    </xdr:from>
    <xdr:to>
      <xdr:col>20</xdr:col>
      <xdr:colOff>549088</xdr:colOff>
      <xdr:row>17</xdr:row>
      <xdr:rowOff>112058</xdr:rowOff>
    </xdr:to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1508441" y="3204881"/>
          <a:ext cx="806823" cy="347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/>
            <a:t>Feasible</a:t>
          </a:r>
        </a:p>
        <a:p>
          <a:pPr algn="ctr"/>
          <a:r>
            <a:rPr lang="en-US" sz="1100"/>
            <a:t>Region</a:t>
          </a:r>
        </a:p>
      </xdr:txBody>
    </xdr:sp>
    <xdr:clientData/>
  </xdr:twoCellAnchor>
  <xdr:twoCellAnchor>
    <xdr:from>
      <xdr:col>19</xdr:col>
      <xdr:colOff>67235</xdr:colOff>
      <xdr:row>16</xdr:row>
      <xdr:rowOff>44823</xdr:rowOff>
    </xdr:from>
    <xdr:to>
      <xdr:col>19</xdr:col>
      <xdr:colOff>470647</xdr:colOff>
      <xdr:row>16</xdr:row>
      <xdr:rowOff>179294</xdr:rowOff>
    </xdr:to>
    <xdr:cxnSp macro="">
      <xdr:nvCxnSpPr>
        <xdr:cNvPr id="128" name="Straight Arrow Connector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CxnSpPr/>
      </xdr:nvCxnSpPr>
      <xdr:spPr>
        <a:xfrm flipH="1">
          <a:off x="11228294" y="3294529"/>
          <a:ext cx="403412" cy="13447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2" name="OpenSolver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467225" y="1562100"/>
          <a:ext cx="838200" cy="914400"/>
        </a:xfrm>
        <a:prstGeom prst="rect">
          <a:avLst/>
        </a:prstGeom>
        <a:solidFill>
          <a:srgbClr val="FF00FF">
            <a:alpha val="4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n-US" sz="1100" b="1">
            <a:solidFill>
              <a:srgbClr val="FF00FF"/>
            </a:solidFill>
          </a:endParaRP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" name="OpenSolver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828800" y="990600"/>
          <a:ext cx="704850" cy="190500"/>
        </a:xfrm>
        <a:prstGeom prst="rect">
          <a:avLst/>
        </a:prstGeom>
        <a:noFill/>
        <a:ln w="25400" cap="flat" cmpd="sng" algn="ctr">
          <a:solidFill>
            <a:srgbClr val="FF00FF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n-US" sz="1100" b="1">
            <a:solidFill>
              <a:srgbClr val="FF00FF"/>
            </a:solidFill>
          </a:endParaRPr>
        </a:p>
      </xdr:txBody>
    </xdr:sp>
    <xdr:clientData/>
  </xdr:twoCellAnchor>
  <xdr:twoCellAnchor>
    <xdr:from>
      <xdr:col>2</xdr:col>
      <xdr:colOff>596900</xdr:colOff>
      <xdr:row>4</xdr:row>
      <xdr:rowOff>114300</xdr:rowOff>
    </xdr:from>
    <xdr:to>
      <xdr:col>3</xdr:col>
      <xdr:colOff>236535</xdr:colOff>
      <xdr:row>5</xdr:row>
      <xdr:rowOff>50800</xdr:rowOff>
    </xdr:to>
    <xdr:sp macro="" textlink="">
      <xdr:nvSpPr>
        <xdr:cNvPr id="4" name="OpenSolver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816100" y="914400"/>
          <a:ext cx="249235" cy="1270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n-US" sz="900">
              <a:solidFill>
                <a:srgbClr val="000000"/>
              </a:solidFill>
            </a:rPr>
            <a:t>max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5" name="OpenSolver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09600" y="2019300"/>
          <a:ext cx="609600" cy="228600"/>
        </a:xfrm>
        <a:prstGeom prst="rect">
          <a:avLst/>
        </a:prstGeom>
        <a:noFill/>
        <a:ln w="25400" cap="flat" cmpd="sng" algn="ctr">
          <a:solidFill>
            <a:srgbClr val="0000FF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n-US" sz="1100" b="1">
            <a:solidFill>
              <a:srgbClr val="0000FF"/>
            </a:solidFill>
          </a:endParaRP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6" name="OpenSolver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828800" y="2019300"/>
          <a:ext cx="704850" cy="228600"/>
        </a:xfrm>
        <a:prstGeom prst="rect">
          <a:avLst/>
        </a:prstGeom>
        <a:noFill/>
        <a:ln w="25400" cap="flat" cmpd="sng" algn="ctr">
          <a:solidFill>
            <a:srgbClr val="0000FF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n-US" sz="1100" b="1">
              <a:solidFill>
                <a:srgbClr val="0000FF"/>
              </a:solidFill>
            </a:rPr>
            <a:t>≥</a:t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3</xdr:col>
      <xdr:colOff>0</xdr:colOff>
      <xdr:row>10</xdr:row>
      <xdr:rowOff>114300</xdr:rowOff>
    </xdr:to>
    <xdr:cxnSp macro="">
      <xdr:nvCxnSpPr>
        <xdr:cNvPr id="7" name="OpenSolve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>
          <a:stCxn id="5" idx="3"/>
          <a:endCxn id="6" idx="1"/>
        </xdr:cNvCxnSpPr>
      </xdr:nvCxnSpPr>
      <xdr:spPr>
        <a:xfrm>
          <a:off x="1219200" y="2133600"/>
          <a:ext cx="609600" cy="0"/>
        </a:xfrm>
        <a:prstGeom prst="straightConnector1">
          <a:avLst/>
        </a:prstGeom>
        <a:ln w="9525" cmpd="sng">
          <a:solidFill>
            <a:srgbClr val="0000FF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9</xdr:row>
      <xdr:rowOff>215900</xdr:rowOff>
    </xdr:from>
    <xdr:to>
      <xdr:col>2</xdr:col>
      <xdr:colOff>495300</xdr:colOff>
      <xdr:row>11</xdr:row>
      <xdr:rowOff>12700</xdr:rowOff>
    </xdr:to>
    <xdr:sp macro="" textlink="">
      <xdr:nvSpPr>
        <xdr:cNvPr id="8" name="OpenSolve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333500" y="2006600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9" name="OpenSolver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609600" y="2705100"/>
          <a:ext cx="609600" cy="190500"/>
        </a:xfrm>
        <a:prstGeom prst="rect">
          <a:avLst/>
        </a:prstGeom>
        <a:noFill/>
        <a:ln w="25400" cap="flat" cmpd="sng" algn="ctr">
          <a:solidFill>
            <a:srgbClr val="008000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n-US" sz="1100" b="1">
            <a:solidFill>
              <a:srgbClr val="008000"/>
            </a:solidFill>
          </a:endParaRP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0" name="OpenSolver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828800" y="2705100"/>
          <a:ext cx="704850" cy="190500"/>
        </a:xfrm>
        <a:prstGeom prst="rect">
          <a:avLst/>
        </a:prstGeom>
        <a:noFill/>
        <a:ln w="25400" cap="flat" cmpd="sng" algn="ctr">
          <a:solidFill>
            <a:srgbClr val="008000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n-US" sz="1100" b="1">
              <a:solidFill>
                <a:srgbClr val="008000"/>
              </a:solidFill>
            </a:rPr>
            <a:t>≤</a:t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3</xdr:col>
      <xdr:colOff>0</xdr:colOff>
      <xdr:row>13</xdr:row>
      <xdr:rowOff>95250</xdr:rowOff>
    </xdr:to>
    <xdr:cxnSp macro="">
      <xdr:nvCxnSpPr>
        <xdr:cNvPr id="11" name="OpenSolve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>
          <a:stCxn id="9" idx="3"/>
          <a:endCxn id="10" idx="1"/>
        </xdr:cNvCxnSpPr>
      </xdr:nvCxnSpPr>
      <xdr:spPr>
        <a:xfrm>
          <a:off x="1219200" y="2800350"/>
          <a:ext cx="609600" cy="0"/>
        </a:xfrm>
        <a:prstGeom prst="straightConnector1">
          <a:avLst/>
        </a:prstGeom>
        <a:ln w="9525" cmpd="sng">
          <a:solidFill>
            <a:srgbClr val="008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12</xdr:row>
      <xdr:rowOff>196850</xdr:rowOff>
    </xdr:from>
    <xdr:to>
      <xdr:col>2</xdr:col>
      <xdr:colOff>495300</xdr:colOff>
      <xdr:row>14</xdr:row>
      <xdr:rowOff>31750</xdr:rowOff>
    </xdr:to>
    <xdr:sp macro="" textlink="">
      <xdr:nvSpPr>
        <xdr:cNvPr id="12" name="OpenSolve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333500" y="2673350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13" name="OpenSolver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609600" y="3314700"/>
          <a:ext cx="609600" cy="190500"/>
        </a:xfrm>
        <a:prstGeom prst="rect">
          <a:avLst/>
        </a:prstGeom>
        <a:noFill/>
        <a:ln w="25400" cap="flat" cmpd="sng" algn="ctr">
          <a:solidFill>
            <a:srgbClr val="9900CC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n-US" sz="1100" b="1">
            <a:solidFill>
              <a:srgbClr val="9900CC"/>
            </a:solidFill>
          </a:endParaRP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4" name="OpenSolver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28800" y="3314700"/>
          <a:ext cx="704850" cy="190500"/>
        </a:xfrm>
        <a:prstGeom prst="rect">
          <a:avLst/>
        </a:prstGeom>
        <a:noFill/>
        <a:ln w="25400" cap="flat" cmpd="sng" algn="ctr">
          <a:solidFill>
            <a:srgbClr val="9900CC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n-US" sz="1100" b="1">
              <a:solidFill>
                <a:srgbClr val="9900CC"/>
              </a:solidFill>
            </a:rPr>
            <a:t>≥</a:t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3</xdr:col>
      <xdr:colOff>0</xdr:colOff>
      <xdr:row>16</xdr:row>
      <xdr:rowOff>95250</xdr:rowOff>
    </xdr:to>
    <xdr:cxnSp macro="">
      <xdr:nvCxnSpPr>
        <xdr:cNvPr id="15" name="OpenSolve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>
          <a:stCxn id="13" idx="3"/>
          <a:endCxn id="14" idx="1"/>
        </xdr:cNvCxnSpPr>
      </xdr:nvCxnSpPr>
      <xdr:spPr>
        <a:xfrm>
          <a:off x="1219200" y="3409950"/>
          <a:ext cx="609600" cy="0"/>
        </a:xfrm>
        <a:prstGeom prst="straightConnector1">
          <a:avLst/>
        </a:prstGeom>
        <a:ln w="9525" cmpd="sng">
          <a:solidFill>
            <a:srgbClr val="9900CC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15</xdr:row>
      <xdr:rowOff>196850</xdr:rowOff>
    </xdr:from>
    <xdr:to>
      <xdr:col>2</xdr:col>
      <xdr:colOff>495300</xdr:colOff>
      <xdr:row>17</xdr:row>
      <xdr:rowOff>31750</xdr:rowOff>
    </xdr:to>
    <xdr:sp macro="" textlink="">
      <xdr:nvSpPr>
        <xdr:cNvPr id="16" name="OpenSolve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333500" y="3282950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7" name="OpenSolver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609600" y="3962400"/>
          <a:ext cx="609600" cy="190500"/>
        </a:xfrm>
        <a:prstGeom prst="rect">
          <a:avLst/>
        </a:prstGeom>
        <a:noFill/>
        <a:ln w="25400" cap="flat" cmpd="sng" algn="ctr">
          <a:solidFill>
            <a:srgbClr val="800000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n-US" sz="1100" b="1">
            <a:solidFill>
              <a:srgbClr val="800000"/>
            </a:solidFill>
          </a:endParaRP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" name="OpenSolver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828800" y="3962400"/>
          <a:ext cx="704850" cy="190500"/>
        </a:xfrm>
        <a:prstGeom prst="rect">
          <a:avLst/>
        </a:prstGeom>
        <a:noFill/>
        <a:ln w="25400" cap="flat" cmpd="sng" algn="ctr">
          <a:solidFill>
            <a:srgbClr val="800000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n-US" sz="1100" b="1">
              <a:solidFill>
                <a:srgbClr val="800000"/>
              </a:solidFill>
            </a:rPr>
            <a:t>≤</a:t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3</xdr:col>
      <xdr:colOff>0</xdr:colOff>
      <xdr:row>19</xdr:row>
      <xdr:rowOff>95250</xdr:rowOff>
    </xdr:to>
    <xdr:cxnSp macro="">
      <xdr:nvCxnSpPr>
        <xdr:cNvPr id="19" name="OpenSolve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>
          <a:stCxn id="17" idx="3"/>
          <a:endCxn id="18" idx="1"/>
        </xdr:cNvCxnSpPr>
      </xdr:nvCxnSpPr>
      <xdr:spPr>
        <a:xfrm>
          <a:off x="1219200" y="4057650"/>
          <a:ext cx="609600" cy="0"/>
        </a:xfrm>
        <a:prstGeom prst="straightConnector1">
          <a:avLst/>
        </a:prstGeom>
        <a:ln w="9525" cmpd="sng">
          <a:solidFill>
            <a:srgbClr val="8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18</xdr:row>
      <xdr:rowOff>196850</xdr:rowOff>
    </xdr:from>
    <xdr:to>
      <xdr:col>2</xdr:col>
      <xdr:colOff>495300</xdr:colOff>
      <xdr:row>20</xdr:row>
      <xdr:rowOff>31750</xdr:rowOff>
    </xdr:to>
    <xdr:sp macro="" textlink="">
      <xdr:nvSpPr>
        <xdr:cNvPr id="20" name="OpenSolve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333500" y="3930650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1" name="OpenSolver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609600" y="4610100"/>
          <a:ext cx="609600" cy="190500"/>
        </a:xfrm>
        <a:prstGeom prst="rect">
          <a:avLst/>
        </a:prstGeom>
        <a:noFill/>
        <a:ln w="25400" cap="flat" cmpd="sng" algn="ctr">
          <a:solidFill>
            <a:srgbClr val="00CC33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n-US" sz="1100" b="1">
            <a:solidFill>
              <a:srgbClr val="00CC33"/>
            </a:solidFill>
          </a:endParaRP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2" name="OpenSolver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1828800" y="4610100"/>
          <a:ext cx="704850" cy="190500"/>
        </a:xfrm>
        <a:prstGeom prst="rect">
          <a:avLst/>
        </a:prstGeom>
        <a:noFill/>
        <a:ln w="25400" cap="flat" cmpd="sng" algn="ctr">
          <a:solidFill>
            <a:srgbClr val="00CC33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n-US" sz="1100" b="1">
              <a:solidFill>
                <a:srgbClr val="00CC33"/>
              </a:solidFill>
            </a:rPr>
            <a:t>≥</a:t>
          </a:r>
        </a:p>
      </xdr:txBody>
    </xdr:sp>
    <xdr:clientData/>
  </xdr:twoCellAnchor>
  <xdr:twoCellAnchor>
    <xdr:from>
      <xdr:col>2</xdr:col>
      <xdr:colOff>0</xdr:colOff>
      <xdr:row>22</xdr:row>
      <xdr:rowOff>95250</xdr:rowOff>
    </xdr:from>
    <xdr:to>
      <xdr:col>3</xdr:col>
      <xdr:colOff>0</xdr:colOff>
      <xdr:row>22</xdr:row>
      <xdr:rowOff>95250</xdr:rowOff>
    </xdr:to>
    <xdr:cxnSp macro="">
      <xdr:nvCxnSpPr>
        <xdr:cNvPr id="23" name="OpenSolve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>
          <a:stCxn id="21" idx="3"/>
          <a:endCxn id="22" idx="1"/>
        </xdr:cNvCxnSpPr>
      </xdr:nvCxnSpPr>
      <xdr:spPr>
        <a:xfrm>
          <a:off x="1219200" y="4705350"/>
          <a:ext cx="609600" cy="0"/>
        </a:xfrm>
        <a:prstGeom prst="straightConnector1">
          <a:avLst/>
        </a:prstGeom>
        <a:ln w="9525" cmpd="sng">
          <a:solidFill>
            <a:srgbClr val="00CC33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21</xdr:row>
      <xdr:rowOff>196850</xdr:rowOff>
    </xdr:from>
    <xdr:to>
      <xdr:col>2</xdr:col>
      <xdr:colOff>495300</xdr:colOff>
      <xdr:row>23</xdr:row>
      <xdr:rowOff>31750</xdr:rowOff>
    </xdr:to>
    <xdr:sp macro="" textlink="">
      <xdr:nvSpPr>
        <xdr:cNvPr id="24" name="OpenSolve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1333500" y="4578350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5" name="OpenSolver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609600" y="5257800"/>
          <a:ext cx="609600" cy="190500"/>
        </a:xfrm>
        <a:prstGeom prst="rect">
          <a:avLst/>
        </a:prstGeom>
        <a:noFill/>
        <a:ln w="25400" cap="flat" cmpd="sng" algn="ctr">
          <a:solidFill>
            <a:srgbClr val="FF6600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n-US" sz="1100" b="1">
            <a:solidFill>
              <a:srgbClr val="FF6600"/>
            </a:solidFill>
          </a:endParaRP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26" name="OpenSolver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1828800" y="5257800"/>
          <a:ext cx="704850" cy="190500"/>
        </a:xfrm>
        <a:prstGeom prst="rect">
          <a:avLst/>
        </a:prstGeom>
        <a:noFill/>
        <a:ln w="25400" cap="flat" cmpd="sng" algn="ctr">
          <a:solidFill>
            <a:srgbClr val="FF6600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n-US" sz="1100" b="1">
              <a:solidFill>
                <a:srgbClr val="FF6600"/>
              </a:solidFill>
            </a:rPr>
            <a:t>≤</a:t>
          </a:r>
        </a:p>
      </xdr:txBody>
    </xdr:sp>
    <xdr:clientData/>
  </xdr:twoCellAnchor>
  <xdr:twoCellAnchor>
    <xdr:from>
      <xdr:col>2</xdr:col>
      <xdr:colOff>0</xdr:colOff>
      <xdr:row>25</xdr:row>
      <xdr:rowOff>95250</xdr:rowOff>
    </xdr:from>
    <xdr:to>
      <xdr:col>3</xdr:col>
      <xdr:colOff>0</xdr:colOff>
      <xdr:row>25</xdr:row>
      <xdr:rowOff>95250</xdr:rowOff>
    </xdr:to>
    <xdr:cxnSp macro="">
      <xdr:nvCxnSpPr>
        <xdr:cNvPr id="27" name="OpenSolve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>
          <a:stCxn id="25" idx="3"/>
          <a:endCxn id="26" idx="1"/>
        </xdr:cNvCxnSpPr>
      </xdr:nvCxnSpPr>
      <xdr:spPr>
        <a:xfrm>
          <a:off x="1219200" y="5353050"/>
          <a:ext cx="609600" cy="0"/>
        </a:xfrm>
        <a:prstGeom prst="straightConnector1">
          <a:avLst/>
        </a:prstGeom>
        <a:ln w="9525" cmpd="sng">
          <a:solidFill>
            <a:srgbClr val="FF66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24</xdr:row>
      <xdr:rowOff>196850</xdr:rowOff>
    </xdr:from>
    <xdr:to>
      <xdr:col>2</xdr:col>
      <xdr:colOff>495300</xdr:colOff>
      <xdr:row>26</xdr:row>
      <xdr:rowOff>31750</xdr:rowOff>
    </xdr:to>
    <xdr:sp macro="" textlink="">
      <xdr:nvSpPr>
        <xdr:cNvPr id="28" name="OpenSolve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1333500" y="5226050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29" name="OpenSolver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609600" y="5905500"/>
          <a:ext cx="609600" cy="228600"/>
        </a:xfrm>
        <a:prstGeom prst="rect">
          <a:avLst/>
        </a:prstGeom>
        <a:noFill/>
        <a:ln w="25400" cap="flat" cmpd="sng" algn="ctr">
          <a:solidFill>
            <a:srgbClr val="CC0099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n-US" sz="1100" b="1">
            <a:solidFill>
              <a:srgbClr val="CC0099"/>
            </a:solidFill>
          </a:endParaRP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" name="OpenSolver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>
        <a:xfrm>
          <a:off x="1828800" y="5905500"/>
          <a:ext cx="704850" cy="228600"/>
        </a:xfrm>
        <a:prstGeom prst="rect">
          <a:avLst/>
        </a:prstGeom>
        <a:noFill/>
        <a:ln w="25400" cap="flat" cmpd="sng" algn="ctr">
          <a:solidFill>
            <a:srgbClr val="CC0099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n-US" sz="1100" b="1">
              <a:solidFill>
                <a:srgbClr val="CC0099"/>
              </a:solidFill>
            </a:rPr>
            <a:t>≥</a:t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3</xdr:col>
      <xdr:colOff>0</xdr:colOff>
      <xdr:row>28</xdr:row>
      <xdr:rowOff>114300</xdr:rowOff>
    </xdr:to>
    <xdr:cxnSp macro="">
      <xdr:nvCxnSpPr>
        <xdr:cNvPr id="31" name="OpenSolver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CxnSpPr>
          <a:stCxn id="29" idx="3"/>
          <a:endCxn id="30" idx="1"/>
        </xdr:cNvCxnSpPr>
      </xdr:nvCxnSpPr>
      <xdr:spPr>
        <a:xfrm>
          <a:off x="1219200" y="6019800"/>
          <a:ext cx="609600" cy="0"/>
        </a:xfrm>
        <a:prstGeom prst="straightConnector1">
          <a:avLst/>
        </a:prstGeom>
        <a:ln w="9525" cmpd="sng">
          <a:solidFill>
            <a:srgbClr val="CC0099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27</xdr:row>
      <xdr:rowOff>215900</xdr:rowOff>
    </xdr:from>
    <xdr:to>
      <xdr:col>2</xdr:col>
      <xdr:colOff>495300</xdr:colOff>
      <xdr:row>29</xdr:row>
      <xdr:rowOff>12700</xdr:rowOff>
    </xdr:to>
    <xdr:sp macro="" textlink="">
      <xdr:nvSpPr>
        <xdr:cNvPr id="128" name="OpenSolver 31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/>
      </xdr:nvSpPr>
      <xdr:spPr>
        <a:xfrm>
          <a:off x="1333500" y="5892800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29" name="OpenSolver32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/>
      </xdr:nvSpPr>
      <xdr:spPr>
        <a:xfrm>
          <a:off x="609600" y="6591300"/>
          <a:ext cx="609600" cy="190500"/>
        </a:xfrm>
        <a:prstGeom prst="rect">
          <a:avLst/>
        </a:prstGeom>
        <a:noFill/>
        <a:ln w="25400" cap="flat" cmpd="sng" algn="ctr">
          <a:solidFill>
            <a:srgbClr val="0000FF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n-US" sz="1100" b="1">
            <a:solidFill>
              <a:srgbClr val="0000FF"/>
            </a:solidFill>
          </a:endParaRP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130" name="OpenSolver33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/>
      </xdr:nvSpPr>
      <xdr:spPr>
        <a:xfrm>
          <a:off x="1828800" y="6591300"/>
          <a:ext cx="704850" cy="190500"/>
        </a:xfrm>
        <a:prstGeom prst="rect">
          <a:avLst/>
        </a:prstGeom>
        <a:noFill/>
        <a:ln w="25400" cap="flat" cmpd="sng" algn="ctr">
          <a:solidFill>
            <a:srgbClr val="0000FF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n-US" sz="1100" b="1">
              <a:solidFill>
                <a:srgbClr val="0000FF"/>
              </a:solidFill>
            </a:rPr>
            <a:t>≤</a:t>
          </a:r>
        </a:p>
      </xdr:txBody>
    </xdr:sp>
    <xdr:clientData/>
  </xdr:twoCellAnchor>
  <xdr:twoCellAnchor>
    <xdr:from>
      <xdr:col>2</xdr:col>
      <xdr:colOff>0</xdr:colOff>
      <xdr:row>31</xdr:row>
      <xdr:rowOff>95250</xdr:rowOff>
    </xdr:from>
    <xdr:to>
      <xdr:col>3</xdr:col>
      <xdr:colOff>0</xdr:colOff>
      <xdr:row>31</xdr:row>
      <xdr:rowOff>95250</xdr:rowOff>
    </xdr:to>
    <xdr:cxnSp macro="">
      <xdr:nvCxnSpPr>
        <xdr:cNvPr id="131" name="OpenSolver 34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CxnSpPr>
          <a:stCxn id="129" idx="3"/>
          <a:endCxn id="130" idx="1"/>
        </xdr:cNvCxnSpPr>
      </xdr:nvCxnSpPr>
      <xdr:spPr>
        <a:xfrm>
          <a:off x="1219200" y="6686550"/>
          <a:ext cx="609600" cy="0"/>
        </a:xfrm>
        <a:prstGeom prst="straightConnector1">
          <a:avLst/>
        </a:prstGeom>
        <a:ln w="9525" cmpd="sng">
          <a:solidFill>
            <a:srgbClr val="0000FF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30</xdr:row>
      <xdr:rowOff>196850</xdr:rowOff>
    </xdr:from>
    <xdr:to>
      <xdr:col>2</xdr:col>
      <xdr:colOff>495300</xdr:colOff>
      <xdr:row>32</xdr:row>
      <xdr:rowOff>31750</xdr:rowOff>
    </xdr:to>
    <xdr:sp macro="" textlink="">
      <xdr:nvSpPr>
        <xdr:cNvPr id="132" name="OpenSolver 35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/>
      </xdr:nvSpPr>
      <xdr:spPr>
        <a:xfrm>
          <a:off x="1333500" y="6559550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133" name="OpenSolver36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/>
      </xdr:nvSpPr>
      <xdr:spPr>
        <a:xfrm>
          <a:off x="5305425" y="3733800"/>
          <a:ext cx="1143000" cy="228600"/>
        </a:xfrm>
        <a:prstGeom prst="rect">
          <a:avLst/>
        </a:prstGeom>
        <a:noFill/>
        <a:ln w="25400" cap="flat" cmpd="sng" algn="ctr">
          <a:solidFill>
            <a:srgbClr val="008000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n-US" sz="1100" b="1">
            <a:solidFill>
              <a:srgbClr val="008000"/>
            </a:solidFill>
          </a:endParaRP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134" name="OpenSolver37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/>
      </xdr:nvSpPr>
      <xdr:spPr>
        <a:xfrm>
          <a:off x="7058025" y="3733800"/>
          <a:ext cx="609600" cy="228600"/>
        </a:xfrm>
        <a:prstGeom prst="rect">
          <a:avLst/>
        </a:prstGeom>
        <a:noFill/>
        <a:ln w="25400" cap="flat" cmpd="sng" algn="ctr">
          <a:solidFill>
            <a:srgbClr val="008000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n-US" sz="1100" b="1">
              <a:solidFill>
                <a:srgbClr val="008000"/>
              </a:solidFill>
            </a:rPr>
            <a:t>≤</a:t>
          </a:r>
        </a:p>
      </xdr:txBody>
    </xdr:sp>
    <xdr:clientData/>
  </xdr:twoCellAnchor>
  <xdr:twoCellAnchor>
    <xdr:from>
      <xdr:col>9</xdr:col>
      <xdr:colOff>0</xdr:colOff>
      <xdr:row>18</xdr:row>
      <xdr:rowOff>114300</xdr:rowOff>
    </xdr:from>
    <xdr:to>
      <xdr:col>10</xdr:col>
      <xdr:colOff>0</xdr:colOff>
      <xdr:row>18</xdr:row>
      <xdr:rowOff>114300</xdr:rowOff>
    </xdr:to>
    <xdr:cxnSp macro="">
      <xdr:nvCxnSpPr>
        <xdr:cNvPr id="135" name="OpenSolver 38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CxnSpPr>
          <a:stCxn id="133" idx="3"/>
          <a:endCxn id="134" idx="1"/>
        </xdr:cNvCxnSpPr>
      </xdr:nvCxnSpPr>
      <xdr:spPr>
        <a:xfrm>
          <a:off x="6448425" y="3848100"/>
          <a:ext cx="609600" cy="0"/>
        </a:xfrm>
        <a:prstGeom prst="straightConnector1">
          <a:avLst/>
        </a:prstGeom>
        <a:ln w="9525" cmpd="sng">
          <a:solidFill>
            <a:srgbClr val="008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17</xdr:row>
      <xdr:rowOff>215900</xdr:rowOff>
    </xdr:from>
    <xdr:to>
      <xdr:col>9</xdr:col>
      <xdr:colOff>495300</xdr:colOff>
      <xdr:row>19</xdr:row>
      <xdr:rowOff>12700</xdr:rowOff>
    </xdr:to>
    <xdr:sp macro="" textlink="">
      <xdr:nvSpPr>
        <xdr:cNvPr id="136" name="OpenSolver 39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/>
      </xdr:nvSpPr>
      <xdr:spPr>
        <a:xfrm>
          <a:off x="6562725" y="3721100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22</xdr:row>
      <xdr:rowOff>0</xdr:rowOff>
    </xdr:to>
    <xdr:sp macro="" textlink="">
      <xdr:nvSpPr>
        <xdr:cNvPr id="137" name="OpenSolver40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/>
      </xdr:nvSpPr>
      <xdr:spPr>
        <a:xfrm>
          <a:off x="5305425" y="4381500"/>
          <a:ext cx="1143000" cy="228600"/>
        </a:xfrm>
        <a:prstGeom prst="rect">
          <a:avLst/>
        </a:prstGeom>
        <a:noFill/>
        <a:ln w="25400" cap="flat" cmpd="sng" algn="ctr">
          <a:solidFill>
            <a:srgbClr val="9900CC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n-US" sz="1100" b="1">
            <a:solidFill>
              <a:srgbClr val="9900CC"/>
            </a:solidFill>
          </a:endParaRP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22</xdr:row>
      <xdr:rowOff>0</xdr:rowOff>
    </xdr:to>
    <xdr:sp macro="" textlink="">
      <xdr:nvSpPr>
        <xdr:cNvPr id="138" name="OpenSolver41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/>
      </xdr:nvSpPr>
      <xdr:spPr>
        <a:xfrm>
          <a:off x="7058025" y="4381500"/>
          <a:ext cx="609600" cy="228600"/>
        </a:xfrm>
        <a:prstGeom prst="rect">
          <a:avLst/>
        </a:prstGeom>
        <a:noFill/>
        <a:ln w="25400" cap="flat" cmpd="sng" algn="ctr">
          <a:solidFill>
            <a:srgbClr val="9900CC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n-US" sz="1100" b="1">
              <a:solidFill>
                <a:srgbClr val="9900CC"/>
              </a:solidFill>
            </a:rPr>
            <a:t>≥</a:t>
          </a:r>
        </a:p>
      </xdr:txBody>
    </xdr:sp>
    <xdr:clientData/>
  </xdr:twoCellAnchor>
  <xdr:twoCellAnchor>
    <xdr:from>
      <xdr:col>9</xdr:col>
      <xdr:colOff>0</xdr:colOff>
      <xdr:row>21</xdr:row>
      <xdr:rowOff>114300</xdr:rowOff>
    </xdr:from>
    <xdr:to>
      <xdr:col>10</xdr:col>
      <xdr:colOff>0</xdr:colOff>
      <xdr:row>21</xdr:row>
      <xdr:rowOff>114300</xdr:rowOff>
    </xdr:to>
    <xdr:cxnSp macro="">
      <xdr:nvCxnSpPr>
        <xdr:cNvPr id="139" name="OpenSolver 42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CxnSpPr>
          <a:stCxn id="137" idx="3"/>
          <a:endCxn id="138" idx="1"/>
        </xdr:cNvCxnSpPr>
      </xdr:nvCxnSpPr>
      <xdr:spPr>
        <a:xfrm>
          <a:off x="6448425" y="4495800"/>
          <a:ext cx="609600" cy="0"/>
        </a:xfrm>
        <a:prstGeom prst="straightConnector1">
          <a:avLst/>
        </a:prstGeom>
        <a:ln w="9525" cmpd="sng">
          <a:solidFill>
            <a:srgbClr val="9900CC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20</xdr:row>
      <xdr:rowOff>215900</xdr:rowOff>
    </xdr:from>
    <xdr:to>
      <xdr:col>9</xdr:col>
      <xdr:colOff>495300</xdr:colOff>
      <xdr:row>22</xdr:row>
      <xdr:rowOff>12700</xdr:rowOff>
    </xdr:to>
    <xdr:sp macro="" textlink="">
      <xdr:nvSpPr>
        <xdr:cNvPr id="140" name="OpenSolver 43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/>
      </xdr:nvSpPr>
      <xdr:spPr>
        <a:xfrm>
          <a:off x="6562725" y="4368800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141" name="OpenSolver44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/>
      </xdr:nvSpPr>
      <xdr:spPr>
        <a:xfrm>
          <a:off x="5305425" y="5029200"/>
          <a:ext cx="1143000" cy="228600"/>
        </a:xfrm>
        <a:prstGeom prst="rect">
          <a:avLst/>
        </a:prstGeom>
        <a:noFill/>
        <a:ln w="25400" cap="flat" cmpd="sng" algn="ctr">
          <a:solidFill>
            <a:srgbClr val="800000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n-US" sz="1100" b="1">
            <a:solidFill>
              <a:srgbClr val="800000"/>
            </a:solidFill>
          </a:endParaRP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11</xdr:col>
      <xdr:colOff>0</xdr:colOff>
      <xdr:row>25</xdr:row>
      <xdr:rowOff>0</xdr:rowOff>
    </xdr:to>
    <xdr:sp macro="" textlink="">
      <xdr:nvSpPr>
        <xdr:cNvPr id="142" name="OpenSolver45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/>
      </xdr:nvSpPr>
      <xdr:spPr>
        <a:xfrm>
          <a:off x="7058025" y="5029200"/>
          <a:ext cx="609600" cy="228600"/>
        </a:xfrm>
        <a:prstGeom prst="rect">
          <a:avLst/>
        </a:prstGeom>
        <a:noFill/>
        <a:ln w="25400" cap="flat" cmpd="sng" algn="ctr">
          <a:solidFill>
            <a:srgbClr val="800000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n-US" sz="1100" b="1">
              <a:solidFill>
                <a:srgbClr val="800000"/>
              </a:solidFill>
            </a:rPr>
            <a:t>≥</a:t>
          </a:r>
        </a:p>
      </xdr:txBody>
    </xdr:sp>
    <xdr:clientData/>
  </xdr:twoCellAnchor>
  <xdr:twoCellAnchor>
    <xdr:from>
      <xdr:col>9</xdr:col>
      <xdr:colOff>0</xdr:colOff>
      <xdr:row>24</xdr:row>
      <xdr:rowOff>114300</xdr:rowOff>
    </xdr:from>
    <xdr:to>
      <xdr:col>10</xdr:col>
      <xdr:colOff>0</xdr:colOff>
      <xdr:row>24</xdr:row>
      <xdr:rowOff>114300</xdr:rowOff>
    </xdr:to>
    <xdr:cxnSp macro="">
      <xdr:nvCxnSpPr>
        <xdr:cNvPr id="143" name="OpenSolver 46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CxnSpPr>
          <a:stCxn id="141" idx="3"/>
          <a:endCxn id="142" idx="1"/>
        </xdr:cNvCxnSpPr>
      </xdr:nvCxnSpPr>
      <xdr:spPr>
        <a:xfrm>
          <a:off x="6448425" y="5143500"/>
          <a:ext cx="609600" cy="0"/>
        </a:xfrm>
        <a:prstGeom prst="straightConnector1">
          <a:avLst/>
        </a:prstGeom>
        <a:ln w="9525" cmpd="sng">
          <a:solidFill>
            <a:srgbClr val="8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23</xdr:row>
      <xdr:rowOff>215900</xdr:rowOff>
    </xdr:from>
    <xdr:to>
      <xdr:col>9</xdr:col>
      <xdr:colOff>495300</xdr:colOff>
      <xdr:row>25</xdr:row>
      <xdr:rowOff>12700</xdr:rowOff>
    </xdr:to>
    <xdr:sp macro="" textlink="">
      <xdr:nvSpPr>
        <xdr:cNvPr id="144" name="OpenSolver 47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/>
      </xdr:nvSpPr>
      <xdr:spPr>
        <a:xfrm>
          <a:off x="6562725" y="5016500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15875</xdr:colOff>
      <xdr:row>8</xdr:row>
      <xdr:rowOff>12700</xdr:rowOff>
    </xdr:from>
    <xdr:to>
      <xdr:col>7</xdr:col>
      <xdr:colOff>68005</xdr:colOff>
      <xdr:row>8</xdr:row>
      <xdr:rowOff>127000</xdr:rowOff>
    </xdr:to>
    <xdr:sp macro="" textlink="">
      <xdr:nvSpPr>
        <xdr:cNvPr id="145" name="OpenSolver48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/>
      </xdr:nvSpPr>
      <xdr:spPr>
        <a:xfrm>
          <a:off x="4483100" y="15748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n-US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7</xdr:col>
      <xdr:colOff>15875</xdr:colOff>
      <xdr:row>9</xdr:row>
      <xdr:rowOff>12700</xdr:rowOff>
    </xdr:from>
    <xdr:to>
      <xdr:col>7</xdr:col>
      <xdr:colOff>68005</xdr:colOff>
      <xdr:row>9</xdr:row>
      <xdr:rowOff>127000</xdr:rowOff>
    </xdr:to>
    <xdr:sp macro="" textlink="">
      <xdr:nvSpPr>
        <xdr:cNvPr id="146" name="OpenSolver49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/>
      </xdr:nvSpPr>
      <xdr:spPr>
        <a:xfrm>
          <a:off x="4483100" y="18034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n-US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7</xdr:col>
      <xdr:colOff>15875</xdr:colOff>
      <xdr:row>10</xdr:row>
      <xdr:rowOff>12700</xdr:rowOff>
    </xdr:from>
    <xdr:to>
      <xdr:col>7</xdr:col>
      <xdr:colOff>68005</xdr:colOff>
      <xdr:row>10</xdr:row>
      <xdr:rowOff>127000</xdr:rowOff>
    </xdr:to>
    <xdr:sp macro="" textlink="">
      <xdr:nvSpPr>
        <xdr:cNvPr id="147" name="OpenSolver50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/>
      </xdr:nvSpPr>
      <xdr:spPr>
        <a:xfrm>
          <a:off x="4483100" y="20320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n-US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7</xdr:col>
      <xdr:colOff>15875</xdr:colOff>
      <xdr:row>11</xdr:row>
      <xdr:rowOff>12700</xdr:rowOff>
    </xdr:from>
    <xdr:to>
      <xdr:col>7</xdr:col>
      <xdr:colOff>68005</xdr:colOff>
      <xdr:row>11</xdr:row>
      <xdr:rowOff>127000</xdr:rowOff>
    </xdr:to>
    <xdr:sp macro="" textlink="">
      <xdr:nvSpPr>
        <xdr:cNvPr id="148" name="OpenSolver51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/>
      </xdr:nvSpPr>
      <xdr:spPr>
        <a:xfrm>
          <a:off x="4483100" y="22606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n-US" sz="900">
              <a:solidFill>
                <a:srgbClr val="000000"/>
              </a:solidFill>
            </a:rPr>
            <a:t>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9"/>
  </sheetPr>
  <dimension ref="B1:AB25"/>
  <sheetViews>
    <sheetView tabSelected="1" topLeftCell="J1" zoomScale="70" zoomScaleNormal="70" workbookViewId="0">
      <selection activeCell="Z45" sqref="Z45"/>
    </sheetView>
  </sheetViews>
  <sheetFormatPr defaultRowHeight="15" x14ac:dyDescent="0.25"/>
  <cols>
    <col min="1" max="1" width="2.140625" customWidth="1"/>
    <col min="2" max="9" width="6.85546875" customWidth="1"/>
    <col min="10" max="13" width="8.5703125" customWidth="1"/>
    <col min="14" max="14" width="11.42578125" customWidth="1"/>
    <col min="17" max="17" width="14.28515625" customWidth="1"/>
  </cols>
  <sheetData>
    <row r="1" spans="2:28" x14ac:dyDescent="0.25">
      <c r="J1" s="4" t="s">
        <v>12</v>
      </c>
      <c r="K1" s="5">
        <f>(K17-K5)/(J17-J5)</f>
        <v>-1.5</v>
      </c>
      <c r="L1" s="2"/>
      <c r="M1" s="2"/>
      <c r="N1" s="1"/>
      <c r="O1" s="8" t="s">
        <v>24</v>
      </c>
    </row>
    <row r="2" spans="2:28" x14ac:dyDescent="0.25">
      <c r="B2" s="36" t="s">
        <v>3</v>
      </c>
      <c r="C2" s="36"/>
      <c r="D2" s="38" t="s">
        <v>4</v>
      </c>
      <c r="E2" s="38"/>
      <c r="F2" s="36" t="s">
        <v>6</v>
      </c>
      <c r="G2" s="36"/>
      <c r="H2" s="38" t="s">
        <v>7</v>
      </c>
      <c r="I2" s="38"/>
      <c r="J2" s="36" t="s">
        <v>22</v>
      </c>
      <c r="K2" s="36"/>
      <c r="L2" s="37" t="s">
        <v>11</v>
      </c>
      <c r="M2" s="37"/>
      <c r="N2" s="1"/>
      <c r="O2" s="13" t="s">
        <v>39</v>
      </c>
      <c r="P2" s="15" t="s">
        <v>29</v>
      </c>
    </row>
    <row r="3" spans="2:28" ht="18" x14ac:dyDescent="0.35">
      <c r="B3" s="36" t="s">
        <v>15</v>
      </c>
      <c r="C3" s="36"/>
      <c r="D3" s="38" t="s">
        <v>14</v>
      </c>
      <c r="E3" s="38"/>
      <c r="F3" s="36" t="s">
        <v>16</v>
      </c>
      <c r="G3" s="36"/>
      <c r="H3" s="38" t="s">
        <v>17</v>
      </c>
      <c r="I3" s="38"/>
      <c r="J3" s="36" t="s">
        <v>20</v>
      </c>
      <c r="K3" s="36"/>
      <c r="L3" s="38" t="str">
        <f>Q4</f>
        <v>300*XA+500*XB</v>
      </c>
      <c r="M3" s="38"/>
      <c r="N3" s="1"/>
      <c r="O3" s="16" t="s">
        <v>29</v>
      </c>
      <c r="P3" s="14" t="s">
        <v>27</v>
      </c>
      <c r="Q3" s="8" t="s">
        <v>46</v>
      </c>
      <c r="S3" t="s">
        <v>25</v>
      </c>
      <c r="V3" t="s">
        <v>30</v>
      </c>
      <c r="Y3" t="s">
        <v>89</v>
      </c>
    </row>
    <row r="4" spans="2:28" ht="18" x14ac:dyDescent="0.35">
      <c r="B4" s="20" t="s">
        <v>18</v>
      </c>
      <c r="C4" s="20" t="s">
        <v>19</v>
      </c>
      <c r="D4" s="17" t="s">
        <v>18</v>
      </c>
      <c r="E4" s="17" t="s">
        <v>19</v>
      </c>
      <c r="F4" s="20" t="s">
        <v>18</v>
      </c>
      <c r="G4" s="20" t="s">
        <v>19</v>
      </c>
      <c r="H4" s="17" t="s">
        <v>18</v>
      </c>
      <c r="I4" s="17" t="s">
        <v>19</v>
      </c>
      <c r="J4" s="20" t="s">
        <v>18</v>
      </c>
      <c r="K4" s="20" t="s">
        <v>19</v>
      </c>
      <c r="L4" s="17" t="s">
        <v>18</v>
      </c>
      <c r="M4" s="17" t="s">
        <v>19</v>
      </c>
      <c r="N4" s="1"/>
      <c r="O4" s="4" t="s">
        <v>29</v>
      </c>
      <c r="P4" s="7" t="s">
        <v>27</v>
      </c>
      <c r="Q4" t="str">
        <f>CONCATENATE(W4,"*XA+",W5,"*XB")</f>
        <v>300*XA+500*XB</v>
      </c>
      <c r="S4" s="7" t="s">
        <v>40</v>
      </c>
      <c r="T4" s="28"/>
      <c r="U4" t="s">
        <v>23</v>
      </c>
      <c r="V4" s="7" t="s">
        <v>44</v>
      </c>
      <c r="W4" s="6">
        <v>300</v>
      </c>
      <c r="X4" t="s">
        <v>21</v>
      </c>
      <c r="Y4" s="7" t="s">
        <v>90</v>
      </c>
      <c r="Z4" s="35">
        <v>3</v>
      </c>
      <c r="AA4" t="s">
        <v>92</v>
      </c>
    </row>
    <row r="5" spans="2:28" ht="18" x14ac:dyDescent="0.35">
      <c r="B5" s="21">
        <f>$Q$9</f>
        <v>400</v>
      </c>
      <c r="C5" s="21">
        <v>0</v>
      </c>
      <c r="D5" s="18">
        <f>$Q$12</f>
        <v>0</v>
      </c>
      <c r="E5" s="18">
        <v>0</v>
      </c>
      <c r="F5" s="21">
        <v>0</v>
      </c>
      <c r="G5" s="21">
        <f>$Q$15</f>
        <v>600</v>
      </c>
      <c r="H5" s="18">
        <v>0</v>
      </c>
      <c r="I5" s="18">
        <f>$Q$18</f>
        <v>0</v>
      </c>
      <c r="J5" s="21">
        <v>0</v>
      </c>
      <c r="K5" s="21">
        <f>Q21/Z5</f>
        <v>900</v>
      </c>
      <c r="L5" s="18">
        <v>0</v>
      </c>
      <c r="M5" s="18">
        <f>($Q$5-$W$4*L5)/$W$5</f>
        <v>0</v>
      </c>
      <c r="O5" s="16" t="s">
        <v>29</v>
      </c>
      <c r="P5" s="14" t="s">
        <v>27</v>
      </c>
      <c r="Q5" s="29"/>
      <c r="S5" s="7" t="s">
        <v>41</v>
      </c>
      <c r="T5" s="28"/>
      <c r="U5" t="s">
        <v>23</v>
      </c>
      <c r="V5" s="7" t="s">
        <v>45</v>
      </c>
      <c r="W5" s="6">
        <v>500</v>
      </c>
      <c r="X5" t="s">
        <v>21</v>
      </c>
      <c r="Y5" s="7" t="s">
        <v>91</v>
      </c>
      <c r="Z5" s="35">
        <v>2</v>
      </c>
      <c r="AA5" t="s">
        <v>92</v>
      </c>
    </row>
    <row r="6" spans="2:28" x14ac:dyDescent="0.25">
      <c r="B6" s="21">
        <f t="shared" ref="B6:B25" si="0">$Q$9</f>
        <v>400</v>
      </c>
      <c r="C6" s="21">
        <v>50</v>
      </c>
      <c r="D6" s="18">
        <f t="shared" ref="D6:D25" si="1">$Q$12</f>
        <v>0</v>
      </c>
      <c r="E6" s="18">
        <v>50</v>
      </c>
      <c r="F6" s="21">
        <v>50</v>
      </c>
      <c r="G6" s="21">
        <f t="shared" ref="G6:G25" si="2">$Q$15</f>
        <v>600</v>
      </c>
      <c r="H6" s="18">
        <v>50</v>
      </c>
      <c r="I6" s="18">
        <f t="shared" ref="I6:I25" si="3">$Q$18</f>
        <v>0</v>
      </c>
      <c r="J6" s="21">
        <v>50</v>
      </c>
      <c r="K6" s="21">
        <f>$K$17-($J$17-J6)*$K$1</f>
        <v>825</v>
      </c>
      <c r="L6" s="18">
        <v>50</v>
      </c>
      <c r="M6" s="18">
        <f t="shared" ref="M6:M25" si="4">($Q$5-$W$4*L6)/$W$5</f>
        <v>-30</v>
      </c>
      <c r="S6" s="4"/>
      <c r="V6" s="4"/>
    </row>
    <row r="7" spans="2:28" x14ac:dyDescent="0.25">
      <c r="B7" s="21">
        <f t="shared" si="0"/>
        <v>400</v>
      </c>
      <c r="C7" s="21">
        <v>100</v>
      </c>
      <c r="D7" s="18">
        <f t="shared" si="1"/>
        <v>0</v>
      </c>
      <c r="E7" s="18">
        <v>100</v>
      </c>
      <c r="F7" s="21">
        <v>100</v>
      </c>
      <c r="G7" s="21">
        <f t="shared" si="2"/>
        <v>600</v>
      </c>
      <c r="H7" s="18">
        <v>100</v>
      </c>
      <c r="I7" s="18">
        <f t="shared" si="3"/>
        <v>0</v>
      </c>
      <c r="J7" s="21">
        <v>100</v>
      </c>
      <c r="K7" s="21">
        <f t="shared" ref="K7:K25" si="5">$K$17-($J$17-J7)*$K$1</f>
        <v>750</v>
      </c>
      <c r="L7" s="18">
        <v>100</v>
      </c>
      <c r="M7" s="18">
        <f t="shared" si="4"/>
        <v>-60</v>
      </c>
      <c r="O7" s="8" t="s">
        <v>10</v>
      </c>
    </row>
    <row r="8" spans="2:28" x14ac:dyDescent="0.25">
      <c r="B8" s="21">
        <f t="shared" si="0"/>
        <v>400</v>
      </c>
      <c r="C8" s="21">
        <v>150</v>
      </c>
      <c r="D8" s="18">
        <f t="shared" si="1"/>
        <v>0</v>
      </c>
      <c r="E8" s="18">
        <v>150</v>
      </c>
      <c r="F8" s="21">
        <v>150</v>
      </c>
      <c r="G8" s="21">
        <f t="shared" si="2"/>
        <v>600</v>
      </c>
      <c r="H8" s="18">
        <v>150</v>
      </c>
      <c r="I8" s="18">
        <f t="shared" si="3"/>
        <v>0</v>
      </c>
      <c r="J8" s="21">
        <v>150</v>
      </c>
      <c r="K8" s="21">
        <f t="shared" si="5"/>
        <v>675</v>
      </c>
      <c r="L8" s="18">
        <v>150</v>
      </c>
      <c r="M8" s="18">
        <f t="shared" si="4"/>
        <v>-90</v>
      </c>
      <c r="O8" t="s">
        <v>3</v>
      </c>
    </row>
    <row r="9" spans="2:28" ht="18" x14ac:dyDescent="0.35">
      <c r="B9" s="21">
        <f t="shared" si="0"/>
        <v>400</v>
      </c>
      <c r="C9" s="21">
        <v>200</v>
      </c>
      <c r="D9" s="18">
        <f t="shared" si="1"/>
        <v>0</v>
      </c>
      <c r="E9" s="18">
        <v>200</v>
      </c>
      <c r="F9" s="21">
        <v>200</v>
      </c>
      <c r="G9" s="21">
        <f t="shared" si="2"/>
        <v>600</v>
      </c>
      <c r="H9" s="18">
        <v>200</v>
      </c>
      <c r="I9" s="18">
        <f t="shared" si="3"/>
        <v>0</v>
      </c>
      <c r="J9" s="21">
        <v>200</v>
      </c>
      <c r="K9" s="21">
        <f t="shared" si="5"/>
        <v>600</v>
      </c>
      <c r="L9" s="18">
        <v>200</v>
      </c>
      <c r="M9" s="18">
        <f t="shared" si="4"/>
        <v>-120</v>
      </c>
      <c r="O9" s="7" t="s">
        <v>42</v>
      </c>
      <c r="P9" s="9" t="s">
        <v>28</v>
      </c>
      <c r="Q9" s="11">
        <v>400</v>
      </c>
      <c r="Z9" s="7" t="s">
        <v>42</v>
      </c>
      <c r="AA9" s="9" t="s">
        <v>28</v>
      </c>
      <c r="AB9" s="11">
        <f>Q10</f>
        <v>0</v>
      </c>
    </row>
    <row r="10" spans="2:28" ht="18" x14ac:dyDescent="0.35">
      <c r="B10" s="21">
        <f t="shared" si="0"/>
        <v>400</v>
      </c>
      <c r="C10" s="21">
        <v>250</v>
      </c>
      <c r="D10" s="18">
        <f t="shared" si="1"/>
        <v>0</v>
      </c>
      <c r="E10" s="18">
        <v>250</v>
      </c>
      <c r="F10" s="21">
        <v>250</v>
      </c>
      <c r="G10" s="21">
        <f t="shared" si="2"/>
        <v>600</v>
      </c>
      <c r="H10" s="18">
        <v>250</v>
      </c>
      <c r="I10" s="18">
        <f t="shared" si="3"/>
        <v>0</v>
      </c>
      <c r="J10" s="21">
        <v>250</v>
      </c>
      <c r="K10" s="21">
        <f t="shared" si="5"/>
        <v>525</v>
      </c>
      <c r="L10" s="18">
        <v>250</v>
      </c>
      <c r="M10" s="18">
        <f t="shared" si="4"/>
        <v>-150</v>
      </c>
      <c r="O10" s="30"/>
      <c r="P10" s="9" t="s">
        <v>28</v>
      </c>
      <c r="Q10" s="30"/>
      <c r="R10" s="7"/>
      <c r="Z10" s="7" t="s">
        <v>42</v>
      </c>
      <c r="AA10" s="9" t="s">
        <v>26</v>
      </c>
      <c r="AB10" s="3">
        <f>Q13</f>
        <v>0</v>
      </c>
    </row>
    <row r="11" spans="2:28" ht="18" x14ac:dyDescent="0.35">
      <c r="B11" s="21">
        <f t="shared" si="0"/>
        <v>400</v>
      </c>
      <c r="C11" s="21">
        <v>300</v>
      </c>
      <c r="D11" s="18">
        <f t="shared" si="1"/>
        <v>0</v>
      </c>
      <c r="E11" s="18">
        <v>300</v>
      </c>
      <c r="F11" s="21">
        <v>300</v>
      </c>
      <c r="G11" s="21">
        <f t="shared" si="2"/>
        <v>600</v>
      </c>
      <c r="H11" s="18">
        <v>300</v>
      </c>
      <c r="I11" s="18">
        <f t="shared" si="3"/>
        <v>0</v>
      </c>
      <c r="J11" s="21">
        <v>300</v>
      </c>
      <c r="K11" s="21">
        <f t="shared" si="5"/>
        <v>450</v>
      </c>
      <c r="L11" s="18">
        <v>300</v>
      </c>
      <c r="M11" s="18">
        <f t="shared" si="4"/>
        <v>-180</v>
      </c>
      <c r="O11" t="s">
        <v>4</v>
      </c>
      <c r="P11" s="9"/>
      <c r="Q11" s="11"/>
      <c r="R11" s="7"/>
      <c r="S11" s="7"/>
      <c r="Z11" s="7" t="s">
        <v>43</v>
      </c>
      <c r="AA11" s="9" t="s">
        <v>28</v>
      </c>
      <c r="AB11" s="11">
        <f>Q16</f>
        <v>0</v>
      </c>
    </row>
    <row r="12" spans="2:28" ht="18" x14ac:dyDescent="0.35">
      <c r="B12" s="21">
        <f t="shared" si="0"/>
        <v>400</v>
      </c>
      <c r="C12" s="21">
        <v>350</v>
      </c>
      <c r="D12" s="18">
        <f t="shared" si="1"/>
        <v>0</v>
      </c>
      <c r="E12" s="18">
        <v>350</v>
      </c>
      <c r="F12" s="21">
        <v>350</v>
      </c>
      <c r="G12" s="21">
        <f t="shared" si="2"/>
        <v>600</v>
      </c>
      <c r="H12" s="18">
        <v>350</v>
      </c>
      <c r="I12" s="18">
        <f t="shared" si="3"/>
        <v>0</v>
      </c>
      <c r="J12" s="21">
        <v>350</v>
      </c>
      <c r="K12" s="21">
        <f t="shared" si="5"/>
        <v>375</v>
      </c>
      <c r="L12" s="18">
        <v>350</v>
      </c>
      <c r="M12" s="18">
        <f t="shared" si="4"/>
        <v>-210</v>
      </c>
      <c r="O12" s="7" t="s">
        <v>42</v>
      </c>
      <c r="P12" s="9" t="s">
        <v>26</v>
      </c>
      <c r="Q12" s="3">
        <v>0</v>
      </c>
      <c r="Z12" s="7" t="s">
        <v>43</v>
      </c>
      <c r="AA12" s="9" t="s">
        <v>26</v>
      </c>
      <c r="AB12" s="3">
        <f>Q19</f>
        <v>0</v>
      </c>
    </row>
    <row r="13" spans="2:28" x14ac:dyDescent="0.25">
      <c r="B13" s="21">
        <f t="shared" si="0"/>
        <v>400</v>
      </c>
      <c r="C13" s="21">
        <v>400</v>
      </c>
      <c r="D13" s="18">
        <f t="shared" si="1"/>
        <v>0</v>
      </c>
      <c r="E13" s="18">
        <v>400</v>
      </c>
      <c r="F13" s="21">
        <v>400</v>
      </c>
      <c r="G13" s="21">
        <f t="shared" si="2"/>
        <v>600</v>
      </c>
      <c r="H13" s="18">
        <v>400</v>
      </c>
      <c r="I13" s="18">
        <f t="shared" si="3"/>
        <v>0</v>
      </c>
      <c r="J13" s="21">
        <v>400</v>
      </c>
      <c r="K13" s="21">
        <f t="shared" si="5"/>
        <v>300</v>
      </c>
      <c r="L13" s="18">
        <v>400</v>
      </c>
      <c r="M13" s="18">
        <f t="shared" si="4"/>
        <v>-240</v>
      </c>
      <c r="O13" s="30"/>
      <c r="P13" s="9" t="s">
        <v>26</v>
      </c>
      <c r="Q13" s="30"/>
      <c r="R13" s="7"/>
      <c r="S13" s="7"/>
      <c r="Z13" s="7" t="str">
        <f>O21</f>
        <v>3XA+2XB</v>
      </c>
      <c r="AA13" s="9" t="s">
        <v>28</v>
      </c>
      <c r="AB13" s="11">
        <f>Q22</f>
        <v>0</v>
      </c>
    </row>
    <row r="14" spans="2:28" x14ac:dyDescent="0.25">
      <c r="B14" s="21">
        <f t="shared" si="0"/>
        <v>400</v>
      </c>
      <c r="C14" s="21">
        <v>450</v>
      </c>
      <c r="D14" s="18">
        <f t="shared" si="1"/>
        <v>0</v>
      </c>
      <c r="E14" s="18">
        <v>450</v>
      </c>
      <c r="F14" s="21">
        <v>450</v>
      </c>
      <c r="G14" s="21">
        <f t="shared" si="2"/>
        <v>600</v>
      </c>
      <c r="H14" s="18">
        <v>450</v>
      </c>
      <c r="I14" s="18">
        <f t="shared" si="3"/>
        <v>0</v>
      </c>
      <c r="J14" s="21">
        <v>450</v>
      </c>
      <c r="K14" s="21">
        <f t="shared" si="5"/>
        <v>225</v>
      </c>
      <c r="L14" s="18">
        <v>450</v>
      </c>
      <c r="M14" s="18">
        <f t="shared" si="4"/>
        <v>-270</v>
      </c>
      <c r="O14" t="s">
        <v>6</v>
      </c>
      <c r="P14" s="9"/>
      <c r="Q14" s="3"/>
      <c r="R14" s="7"/>
    </row>
    <row r="15" spans="2:28" ht="18" x14ac:dyDescent="0.35">
      <c r="B15" s="21">
        <f t="shared" si="0"/>
        <v>400</v>
      </c>
      <c r="C15" s="21">
        <v>500</v>
      </c>
      <c r="D15" s="18">
        <f t="shared" si="1"/>
        <v>0</v>
      </c>
      <c r="E15" s="18">
        <v>500</v>
      </c>
      <c r="F15" s="21">
        <v>500</v>
      </c>
      <c r="G15" s="21">
        <f t="shared" si="2"/>
        <v>600</v>
      </c>
      <c r="H15" s="18">
        <v>500</v>
      </c>
      <c r="I15" s="18">
        <f t="shared" si="3"/>
        <v>0</v>
      </c>
      <c r="J15" s="21">
        <v>500</v>
      </c>
      <c r="K15" s="21">
        <f t="shared" si="5"/>
        <v>150</v>
      </c>
      <c r="L15" s="18">
        <v>500</v>
      </c>
      <c r="M15" s="18">
        <f t="shared" si="4"/>
        <v>-300</v>
      </c>
      <c r="O15" s="7" t="s">
        <v>43</v>
      </c>
      <c r="P15" s="9" t="s">
        <v>28</v>
      </c>
      <c r="Q15" s="11">
        <v>600</v>
      </c>
      <c r="S15" s="7"/>
    </row>
    <row r="16" spans="2:28" x14ac:dyDescent="0.25">
      <c r="B16" s="21">
        <f t="shared" si="0"/>
        <v>400</v>
      </c>
      <c r="C16" s="21">
        <v>550</v>
      </c>
      <c r="D16" s="18">
        <f t="shared" si="1"/>
        <v>0</v>
      </c>
      <c r="E16" s="18">
        <v>550</v>
      </c>
      <c r="F16" s="21">
        <v>550</v>
      </c>
      <c r="G16" s="21">
        <f t="shared" si="2"/>
        <v>600</v>
      </c>
      <c r="H16" s="18">
        <v>550</v>
      </c>
      <c r="I16" s="18">
        <f t="shared" si="3"/>
        <v>0</v>
      </c>
      <c r="J16" s="21">
        <v>550</v>
      </c>
      <c r="K16" s="21">
        <f t="shared" si="5"/>
        <v>75</v>
      </c>
      <c r="L16" s="18">
        <v>550</v>
      </c>
      <c r="M16" s="18">
        <f t="shared" si="4"/>
        <v>-330</v>
      </c>
      <c r="O16" s="30"/>
      <c r="P16" s="9" t="s">
        <v>28</v>
      </c>
      <c r="Q16" s="30"/>
      <c r="R16" s="7"/>
    </row>
    <row r="17" spans="2:18" x14ac:dyDescent="0.25">
      <c r="B17" s="21">
        <f t="shared" si="0"/>
        <v>400</v>
      </c>
      <c r="C17" s="21">
        <v>600</v>
      </c>
      <c r="D17" s="18">
        <f t="shared" si="1"/>
        <v>0</v>
      </c>
      <c r="E17" s="18">
        <v>600</v>
      </c>
      <c r="F17" s="21">
        <v>600</v>
      </c>
      <c r="G17" s="21">
        <f t="shared" si="2"/>
        <v>600</v>
      </c>
      <c r="H17" s="18">
        <v>600</v>
      </c>
      <c r="I17" s="18">
        <f t="shared" si="3"/>
        <v>0</v>
      </c>
      <c r="J17" s="21">
        <f>Q21/Z4</f>
        <v>600</v>
      </c>
      <c r="K17" s="21">
        <v>0</v>
      </c>
      <c r="L17" s="18">
        <v>600</v>
      </c>
      <c r="M17" s="18">
        <f t="shared" si="4"/>
        <v>-360</v>
      </c>
      <c r="O17" t="s">
        <v>7</v>
      </c>
      <c r="P17" s="9"/>
      <c r="Q17" s="11"/>
      <c r="R17" s="7"/>
    </row>
    <row r="18" spans="2:18" ht="18" x14ac:dyDescent="0.35">
      <c r="B18" s="21">
        <f t="shared" si="0"/>
        <v>400</v>
      </c>
      <c r="C18" s="21">
        <v>650</v>
      </c>
      <c r="D18" s="18">
        <f t="shared" si="1"/>
        <v>0</v>
      </c>
      <c r="E18" s="18">
        <v>650</v>
      </c>
      <c r="F18" s="21">
        <v>650</v>
      </c>
      <c r="G18" s="21">
        <f t="shared" si="2"/>
        <v>600</v>
      </c>
      <c r="H18" s="18">
        <v>650</v>
      </c>
      <c r="I18" s="18">
        <f t="shared" si="3"/>
        <v>0</v>
      </c>
      <c r="J18" s="21">
        <v>650</v>
      </c>
      <c r="K18" s="21">
        <f t="shared" si="5"/>
        <v>-75</v>
      </c>
      <c r="L18" s="18">
        <v>650</v>
      </c>
      <c r="M18" s="18">
        <f t="shared" si="4"/>
        <v>-390</v>
      </c>
      <c r="O18" s="7" t="s">
        <v>43</v>
      </c>
      <c r="P18" s="9" t="s">
        <v>26</v>
      </c>
      <c r="Q18" s="3">
        <v>0</v>
      </c>
    </row>
    <row r="19" spans="2:18" x14ac:dyDescent="0.25">
      <c r="B19" s="21">
        <f t="shared" si="0"/>
        <v>400</v>
      </c>
      <c r="C19" s="21">
        <v>700</v>
      </c>
      <c r="D19" s="18">
        <f t="shared" si="1"/>
        <v>0</v>
      </c>
      <c r="E19" s="18">
        <v>700</v>
      </c>
      <c r="F19" s="21">
        <v>700</v>
      </c>
      <c r="G19" s="21">
        <f t="shared" si="2"/>
        <v>600</v>
      </c>
      <c r="H19" s="18">
        <v>700</v>
      </c>
      <c r="I19" s="18">
        <f t="shared" si="3"/>
        <v>0</v>
      </c>
      <c r="J19" s="21">
        <v>700</v>
      </c>
      <c r="K19" s="21">
        <f t="shared" si="5"/>
        <v>-150</v>
      </c>
      <c r="L19" s="18">
        <v>700</v>
      </c>
      <c r="M19" s="18">
        <f t="shared" si="4"/>
        <v>-420</v>
      </c>
      <c r="O19" s="30"/>
      <c r="P19" s="9" t="s">
        <v>26</v>
      </c>
      <c r="Q19" s="30"/>
      <c r="R19" s="7"/>
    </row>
    <row r="20" spans="2:18" x14ac:dyDescent="0.25">
      <c r="B20" s="21">
        <f t="shared" si="0"/>
        <v>400</v>
      </c>
      <c r="C20" s="21">
        <v>750</v>
      </c>
      <c r="D20" s="18">
        <f t="shared" si="1"/>
        <v>0</v>
      </c>
      <c r="E20" s="18">
        <v>750</v>
      </c>
      <c r="F20" s="21">
        <v>750</v>
      </c>
      <c r="G20" s="21">
        <f t="shared" si="2"/>
        <v>600</v>
      </c>
      <c r="H20" s="18">
        <v>750</v>
      </c>
      <c r="I20" s="18">
        <f t="shared" si="3"/>
        <v>0</v>
      </c>
      <c r="J20" s="21">
        <v>750</v>
      </c>
      <c r="K20" s="21">
        <f t="shared" si="5"/>
        <v>-225</v>
      </c>
      <c r="L20" s="18">
        <v>750</v>
      </c>
      <c r="M20" s="18">
        <f t="shared" si="4"/>
        <v>-450</v>
      </c>
      <c r="O20" t="s">
        <v>22</v>
      </c>
      <c r="P20" s="9"/>
      <c r="Q20" s="11"/>
    </row>
    <row r="21" spans="2:18" x14ac:dyDescent="0.25">
      <c r="B21" s="21">
        <f t="shared" si="0"/>
        <v>400</v>
      </c>
      <c r="C21" s="21">
        <v>800</v>
      </c>
      <c r="D21" s="18">
        <f t="shared" si="1"/>
        <v>0</v>
      </c>
      <c r="E21" s="18">
        <v>800</v>
      </c>
      <c r="F21" s="21">
        <v>800</v>
      </c>
      <c r="G21" s="21">
        <f t="shared" si="2"/>
        <v>600</v>
      </c>
      <c r="H21" s="18">
        <v>800</v>
      </c>
      <c r="I21" s="18">
        <f t="shared" si="3"/>
        <v>0</v>
      </c>
      <c r="J21" s="21">
        <v>800</v>
      </c>
      <c r="K21" s="21">
        <f t="shared" si="5"/>
        <v>-300</v>
      </c>
      <c r="L21" s="18">
        <v>800</v>
      </c>
      <c r="M21" s="18">
        <f t="shared" si="4"/>
        <v>-480</v>
      </c>
      <c r="O21" s="7" t="str">
        <f>CONCATENATE(Z4,"XA+",Z5,"XB")</f>
        <v>3XA+2XB</v>
      </c>
      <c r="P21" s="9" t="s">
        <v>28</v>
      </c>
      <c r="Q21" s="11">
        <v>1800</v>
      </c>
    </row>
    <row r="22" spans="2:18" x14ac:dyDescent="0.25">
      <c r="B22" s="21">
        <f t="shared" si="0"/>
        <v>400</v>
      </c>
      <c r="C22" s="21">
        <v>850</v>
      </c>
      <c r="D22" s="18">
        <f t="shared" si="1"/>
        <v>0</v>
      </c>
      <c r="E22" s="18">
        <v>850</v>
      </c>
      <c r="F22" s="21">
        <v>850</v>
      </c>
      <c r="G22" s="21">
        <f t="shared" si="2"/>
        <v>600</v>
      </c>
      <c r="H22" s="18">
        <v>850</v>
      </c>
      <c r="I22" s="18">
        <f t="shared" si="3"/>
        <v>0</v>
      </c>
      <c r="J22" s="21">
        <v>850</v>
      </c>
      <c r="K22" s="21">
        <f t="shared" si="5"/>
        <v>-375</v>
      </c>
      <c r="L22" s="18">
        <v>850</v>
      </c>
      <c r="M22" s="18">
        <f t="shared" si="4"/>
        <v>-510</v>
      </c>
      <c r="O22" s="30"/>
      <c r="P22" s="9" t="s">
        <v>28</v>
      </c>
      <c r="Q22" s="30"/>
    </row>
    <row r="23" spans="2:18" x14ac:dyDescent="0.25">
      <c r="B23" s="21">
        <f t="shared" si="0"/>
        <v>400</v>
      </c>
      <c r="C23" s="21">
        <v>900</v>
      </c>
      <c r="D23" s="18">
        <f t="shared" si="1"/>
        <v>0</v>
      </c>
      <c r="E23" s="18">
        <v>900</v>
      </c>
      <c r="F23" s="21">
        <v>900</v>
      </c>
      <c r="G23" s="21">
        <f t="shared" si="2"/>
        <v>600</v>
      </c>
      <c r="H23" s="18">
        <v>900</v>
      </c>
      <c r="I23" s="18">
        <f t="shared" si="3"/>
        <v>0</v>
      </c>
      <c r="J23" s="21">
        <v>900</v>
      </c>
      <c r="K23" s="21">
        <f t="shared" si="5"/>
        <v>-450</v>
      </c>
      <c r="L23" s="18">
        <v>900</v>
      </c>
      <c r="M23" s="18">
        <f t="shared" si="4"/>
        <v>-540</v>
      </c>
    </row>
    <row r="24" spans="2:18" x14ac:dyDescent="0.25">
      <c r="B24" s="21">
        <f t="shared" si="0"/>
        <v>400</v>
      </c>
      <c r="C24" s="21">
        <v>950</v>
      </c>
      <c r="D24" s="18">
        <f t="shared" si="1"/>
        <v>0</v>
      </c>
      <c r="E24" s="18">
        <v>950</v>
      </c>
      <c r="F24" s="21">
        <v>950</v>
      </c>
      <c r="G24" s="21">
        <f t="shared" si="2"/>
        <v>600</v>
      </c>
      <c r="H24" s="18">
        <v>950</v>
      </c>
      <c r="I24" s="18">
        <f t="shared" si="3"/>
        <v>0</v>
      </c>
      <c r="J24" s="21">
        <v>950</v>
      </c>
      <c r="K24" s="21">
        <f t="shared" si="5"/>
        <v>-525</v>
      </c>
      <c r="L24" s="18">
        <v>950</v>
      </c>
      <c r="M24" s="18">
        <f t="shared" si="4"/>
        <v>-570</v>
      </c>
    </row>
    <row r="25" spans="2:18" x14ac:dyDescent="0.25">
      <c r="B25" s="21">
        <f t="shared" si="0"/>
        <v>400</v>
      </c>
      <c r="C25" s="22">
        <v>1000</v>
      </c>
      <c r="D25" s="18">
        <f t="shared" si="1"/>
        <v>0</v>
      </c>
      <c r="E25" s="19">
        <v>1000</v>
      </c>
      <c r="F25" s="22">
        <v>1000</v>
      </c>
      <c r="G25" s="21">
        <f t="shared" si="2"/>
        <v>600</v>
      </c>
      <c r="H25" s="19">
        <v>1000</v>
      </c>
      <c r="I25" s="18">
        <f t="shared" si="3"/>
        <v>0</v>
      </c>
      <c r="J25" s="22">
        <v>1000</v>
      </c>
      <c r="K25" s="22">
        <f t="shared" si="5"/>
        <v>-600</v>
      </c>
      <c r="L25" s="19">
        <v>1000</v>
      </c>
      <c r="M25" s="19">
        <f t="shared" si="4"/>
        <v>-600</v>
      </c>
    </row>
  </sheetData>
  <mergeCells count="12">
    <mergeCell ref="J2:K2"/>
    <mergeCell ref="L2:M2"/>
    <mergeCell ref="B3:C3"/>
    <mergeCell ref="D3:E3"/>
    <mergeCell ref="F3:G3"/>
    <mergeCell ref="J3:K3"/>
    <mergeCell ref="L3:M3"/>
    <mergeCell ref="H2:I2"/>
    <mergeCell ref="H3:I3"/>
    <mergeCell ref="B2:C2"/>
    <mergeCell ref="D2:E2"/>
    <mergeCell ref="F2:G2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6"/>
  </sheetPr>
  <dimension ref="B1:U25"/>
  <sheetViews>
    <sheetView zoomScale="85" zoomScaleNormal="85" workbookViewId="0">
      <selection activeCell="X4" sqref="X4"/>
    </sheetView>
  </sheetViews>
  <sheetFormatPr defaultRowHeight="15" x14ac:dyDescent="0.25"/>
  <cols>
    <col min="1" max="1" width="1.7109375" customWidth="1"/>
    <col min="2" max="11" width="7.42578125" customWidth="1"/>
    <col min="12" max="12" width="11.42578125" customWidth="1"/>
    <col min="15" max="15" width="10" customWidth="1"/>
  </cols>
  <sheetData>
    <row r="1" spans="2:21" x14ac:dyDescent="0.25">
      <c r="H1" s="4" t="s">
        <v>12</v>
      </c>
      <c r="I1" s="5">
        <f>(I23-I5)/(H23-H5)</f>
        <v>-0.76923076923076916</v>
      </c>
      <c r="J1" s="4" t="s">
        <v>12</v>
      </c>
      <c r="K1" s="5">
        <f>(K23-K5)/(J23-J5)</f>
        <v>-2</v>
      </c>
      <c r="L1" s="1"/>
      <c r="M1" s="8" t="s">
        <v>24</v>
      </c>
    </row>
    <row r="2" spans="2:21" x14ac:dyDescent="0.25">
      <c r="B2" s="36" t="s">
        <v>3</v>
      </c>
      <c r="C2" s="36"/>
      <c r="D2" s="38" t="s">
        <v>4</v>
      </c>
      <c r="E2" s="38"/>
      <c r="F2" s="36" t="s">
        <v>6</v>
      </c>
      <c r="G2" s="36"/>
      <c r="H2" s="38" t="s">
        <v>7</v>
      </c>
      <c r="I2" s="38"/>
      <c r="J2" s="39" t="s">
        <v>11</v>
      </c>
      <c r="K2" s="39"/>
      <c r="L2" s="1"/>
      <c r="M2" s="13" t="s">
        <v>36</v>
      </c>
      <c r="N2" s="15" t="s">
        <v>29</v>
      </c>
    </row>
    <row r="3" spans="2:21" ht="18" x14ac:dyDescent="0.35">
      <c r="B3" s="36" t="s">
        <v>2</v>
      </c>
      <c r="C3" s="36"/>
      <c r="D3" s="38" t="s">
        <v>5</v>
      </c>
      <c r="E3" s="38"/>
      <c r="F3" s="36" t="s">
        <v>8</v>
      </c>
      <c r="G3" s="36"/>
      <c r="H3" s="38" t="s">
        <v>9</v>
      </c>
      <c r="I3" s="38"/>
      <c r="J3" s="36" t="s">
        <v>13</v>
      </c>
      <c r="K3" s="36"/>
      <c r="L3" s="1"/>
      <c r="M3" s="16" t="s">
        <v>29</v>
      </c>
      <c r="N3" s="14" t="s">
        <v>27</v>
      </c>
      <c r="O3" s="8" t="s">
        <v>47</v>
      </c>
      <c r="Q3" t="s">
        <v>25</v>
      </c>
      <c r="T3" t="s">
        <v>30</v>
      </c>
    </row>
    <row r="4" spans="2:21" ht="18" x14ac:dyDescent="0.35">
      <c r="B4" s="20" t="s">
        <v>0</v>
      </c>
      <c r="C4" s="20" t="s">
        <v>1</v>
      </c>
      <c r="D4" s="17" t="s">
        <v>0</v>
      </c>
      <c r="E4" s="17" t="s">
        <v>1</v>
      </c>
      <c r="F4" s="20" t="s">
        <v>0</v>
      </c>
      <c r="G4" s="20" t="s">
        <v>1</v>
      </c>
      <c r="H4" s="17" t="s">
        <v>0</v>
      </c>
      <c r="I4" s="17" t="s">
        <v>1</v>
      </c>
      <c r="J4" s="20" t="s">
        <v>0</v>
      </c>
      <c r="K4" s="20" t="s">
        <v>1</v>
      </c>
      <c r="L4" s="1"/>
      <c r="M4" s="4" t="s">
        <v>29</v>
      </c>
      <c r="N4" s="7" t="s">
        <v>27</v>
      </c>
      <c r="O4" t="str">
        <f>CONCATENATE(U4,"*X1+",U5,"*X2")</f>
        <v>200*X1+100*X2</v>
      </c>
      <c r="Q4" s="7" t="s">
        <v>33</v>
      </c>
      <c r="R4" s="28"/>
      <c r="T4" s="7" t="s">
        <v>31</v>
      </c>
      <c r="U4" s="7">
        <v>200</v>
      </c>
    </row>
    <row r="5" spans="2:21" ht="18" x14ac:dyDescent="0.35">
      <c r="B5" s="24">
        <v>1</v>
      </c>
      <c r="C5" s="24">
        <v>0</v>
      </c>
      <c r="D5" s="1">
        <v>0.8</v>
      </c>
      <c r="E5" s="1">
        <v>0</v>
      </c>
      <c r="F5" s="24">
        <v>0</v>
      </c>
      <c r="G5" s="24">
        <v>1</v>
      </c>
      <c r="H5" s="1">
        <v>0</v>
      </c>
      <c r="I5" s="1">
        <f>1.8/1.3</f>
        <v>1.3846153846153846</v>
      </c>
      <c r="J5" s="24">
        <v>0</v>
      </c>
      <c r="K5" s="24">
        <f>($O$5-$U$4*J5)/$U$5</f>
        <v>0</v>
      </c>
      <c r="L5" s="1"/>
      <c r="M5" s="16" t="s">
        <v>29</v>
      </c>
      <c r="N5" s="14" t="s">
        <v>27</v>
      </c>
      <c r="O5" s="31"/>
      <c r="P5" t="s">
        <v>77</v>
      </c>
      <c r="Q5" s="7" t="s">
        <v>34</v>
      </c>
      <c r="R5" s="28"/>
      <c r="T5" s="7" t="s">
        <v>32</v>
      </c>
      <c r="U5" s="7">
        <v>100</v>
      </c>
    </row>
    <row r="6" spans="2:21" x14ac:dyDescent="0.25">
      <c r="B6" s="24">
        <v>1</v>
      </c>
      <c r="C6" s="24">
        <v>0.1</v>
      </c>
      <c r="D6" s="1">
        <v>0.8</v>
      </c>
      <c r="E6" s="1">
        <v>0.1</v>
      </c>
      <c r="F6" s="24">
        <v>0.1</v>
      </c>
      <c r="G6" s="24">
        <v>1</v>
      </c>
      <c r="H6" s="1">
        <v>0.1</v>
      </c>
      <c r="I6" s="1">
        <f t="shared" ref="I6:I21" si="0">$I$23-($H$23-H6)*$I$1</f>
        <v>1.3076923076923075</v>
      </c>
      <c r="J6" s="24">
        <v>0.1</v>
      </c>
      <c r="K6" s="24">
        <f t="shared" ref="K6:K25" si="1">($O$5-$U$4*J6)/$U$5</f>
        <v>-0.2</v>
      </c>
      <c r="Q6" s="4"/>
      <c r="T6" s="4"/>
    </row>
    <row r="7" spans="2:21" x14ac:dyDescent="0.25">
      <c r="B7" s="24">
        <v>1</v>
      </c>
      <c r="C7" s="24">
        <v>0.2</v>
      </c>
      <c r="D7" s="1">
        <v>0.8</v>
      </c>
      <c r="E7" s="1">
        <v>0.2</v>
      </c>
      <c r="F7" s="24">
        <v>0.2</v>
      </c>
      <c r="G7" s="24">
        <v>1</v>
      </c>
      <c r="H7" s="1">
        <v>0.2</v>
      </c>
      <c r="I7" s="1">
        <f t="shared" si="0"/>
        <v>1.2307692307692308</v>
      </c>
      <c r="J7" s="24">
        <v>0.2</v>
      </c>
      <c r="K7" s="24">
        <f t="shared" si="1"/>
        <v>-0.4</v>
      </c>
      <c r="M7" s="8" t="s">
        <v>10</v>
      </c>
    </row>
    <row r="8" spans="2:21" x14ac:dyDescent="0.25">
      <c r="B8" s="24">
        <v>1</v>
      </c>
      <c r="C8" s="24">
        <v>0.3</v>
      </c>
      <c r="D8" s="1">
        <v>0.8</v>
      </c>
      <c r="E8" s="1">
        <v>0.3</v>
      </c>
      <c r="F8" s="24">
        <v>0.3</v>
      </c>
      <c r="G8" s="24">
        <v>1</v>
      </c>
      <c r="H8" s="1">
        <v>0.3</v>
      </c>
      <c r="I8" s="1">
        <f t="shared" si="0"/>
        <v>1.1538461538461537</v>
      </c>
      <c r="J8" s="24">
        <v>0.3</v>
      </c>
      <c r="K8" s="24">
        <f t="shared" si="1"/>
        <v>-0.6</v>
      </c>
      <c r="M8" t="s">
        <v>3</v>
      </c>
    </row>
    <row r="9" spans="2:21" ht="18" x14ac:dyDescent="0.35">
      <c r="B9" s="24">
        <v>1</v>
      </c>
      <c r="C9" s="24">
        <v>0.4</v>
      </c>
      <c r="D9" s="1">
        <v>0.8</v>
      </c>
      <c r="E9" s="1">
        <v>0.4</v>
      </c>
      <c r="F9" s="24">
        <v>0.4</v>
      </c>
      <c r="G9" s="24">
        <v>1</v>
      </c>
      <c r="H9" s="1">
        <v>0.4</v>
      </c>
      <c r="I9" s="1">
        <f t="shared" si="0"/>
        <v>1.0769230769230766</v>
      </c>
      <c r="J9" s="24">
        <v>0.4</v>
      </c>
      <c r="K9" s="24">
        <f t="shared" si="1"/>
        <v>-0.8</v>
      </c>
      <c r="M9" s="7" t="s">
        <v>37</v>
      </c>
      <c r="N9" s="9" t="s">
        <v>28</v>
      </c>
      <c r="O9" s="12">
        <v>1</v>
      </c>
    </row>
    <row r="10" spans="2:21" x14ac:dyDescent="0.25">
      <c r="B10" s="24">
        <v>1</v>
      </c>
      <c r="C10" s="24">
        <v>0.5</v>
      </c>
      <c r="D10" s="1">
        <v>0.8</v>
      </c>
      <c r="E10" s="1">
        <v>0.5</v>
      </c>
      <c r="F10" s="24">
        <v>0.5</v>
      </c>
      <c r="G10" s="24">
        <v>1</v>
      </c>
      <c r="H10" s="1">
        <v>0.5</v>
      </c>
      <c r="I10" s="1">
        <f t="shared" si="0"/>
        <v>1</v>
      </c>
      <c r="J10" s="24">
        <v>0.5</v>
      </c>
      <c r="K10" s="24">
        <f t="shared" si="1"/>
        <v>-1</v>
      </c>
      <c r="M10" s="30"/>
      <c r="N10" s="9" t="s">
        <v>28</v>
      </c>
      <c r="O10" s="32"/>
      <c r="P10" s="7"/>
    </row>
    <row r="11" spans="2:21" x14ac:dyDescent="0.25">
      <c r="B11" s="24">
        <v>1</v>
      </c>
      <c r="C11" s="24">
        <v>0.6</v>
      </c>
      <c r="D11" s="1">
        <v>0.8</v>
      </c>
      <c r="E11" s="1">
        <v>0.6</v>
      </c>
      <c r="F11" s="24">
        <v>0.6</v>
      </c>
      <c r="G11" s="24">
        <v>1</v>
      </c>
      <c r="H11" s="1">
        <v>0.6</v>
      </c>
      <c r="I11" s="1">
        <f t="shared" si="0"/>
        <v>0.92307692307692313</v>
      </c>
      <c r="J11" s="24">
        <v>0.6</v>
      </c>
      <c r="K11" s="24">
        <f t="shared" si="1"/>
        <v>-1.2</v>
      </c>
      <c r="M11" t="s">
        <v>4</v>
      </c>
      <c r="N11" s="9"/>
      <c r="O11" s="12"/>
      <c r="P11" s="7"/>
      <c r="Q11" s="7"/>
    </row>
    <row r="12" spans="2:21" ht="18" x14ac:dyDescent="0.35">
      <c r="B12" s="24">
        <v>1</v>
      </c>
      <c r="C12" s="24">
        <v>0.7</v>
      </c>
      <c r="D12" s="1">
        <v>0.8</v>
      </c>
      <c r="E12" s="1">
        <v>0.7</v>
      </c>
      <c r="F12" s="24">
        <v>0.7</v>
      </c>
      <c r="G12" s="24">
        <v>1</v>
      </c>
      <c r="H12" s="1">
        <v>0.7</v>
      </c>
      <c r="I12" s="1">
        <f t="shared" si="0"/>
        <v>0.84615384615384615</v>
      </c>
      <c r="J12" s="24">
        <v>0.7</v>
      </c>
      <c r="K12" s="24">
        <f t="shared" si="1"/>
        <v>-1.4</v>
      </c>
      <c r="L12" s="10"/>
      <c r="M12" s="7" t="s">
        <v>37</v>
      </c>
      <c r="N12" s="9" t="s">
        <v>26</v>
      </c>
      <c r="O12" s="1">
        <v>0.8</v>
      </c>
    </row>
    <row r="13" spans="2:21" x14ac:dyDescent="0.25">
      <c r="B13" s="24">
        <v>1</v>
      </c>
      <c r="C13" s="24">
        <v>0.8</v>
      </c>
      <c r="D13" s="1">
        <v>0.8</v>
      </c>
      <c r="E13" s="1">
        <v>0.8</v>
      </c>
      <c r="F13" s="24">
        <v>0.8</v>
      </c>
      <c r="G13" s="24">
        <v>1</v>
      </c>
      <c r="H13" s="1">
        <v>0.8</v>
      </c>
      <c r="I13" s="1">
        <f t="shared" si="0"/>
        <v>0.76923076923076916</v>
      </c>
      <c r="J13" s="24">
        <v>0.8</v>
      </c>
      <c r="K13" s="24">
        <f t="shared" si="1"/>
        <v>-1.6</v>
      </c>
      <c r="L13" s="9"/>
      <c r="M13" s="30"/>
      <c r="N13" s="9" t="s">
        <v>26</v>
      </c>
      <c r="O13" s="32"/>
      <c r="P13" s="7"/>
      <c r="Q13" s="7"/>
    </row>
    <row r="14" spans="2:21" x14ac:dyDescent="0.25">
      <c r="B14" s="24">
        <v>1</v>
      </c>
      <c r="C14" s="24">
        <v>0.9</v>
      </c>
      <c r="D14" s="1">
        <v>0.8</v>
      </c>
      <c r="E14" s="1">
        <v>0.9</v>
      </c>
      <c r="F14" s="24">
        <v>0.9</v>
      </c>
      <c r="G14" s="24">
        <v>1</v>
      </c>
      <c r="H14" s="1">
        <v>0.9</v>
      </c>
      <c r="I14" s="1">
        <f t="shared" si="0"/>
        <v>0.69230769230769229</v>
      </c>
      <c r="J14" s="24">
        <v>0.9</v>
      </c>
      <c r="K14" s="24">
        <f t="shared" si="1"/>
        <v>-1.8</v>
      </c>
      <c r="L14" s="9"/>
      <c r="M14" t="s">
        <v>6</v>
      </c>
      <c r="N14" s="9"/>
      <c r="O14" s="1"/>
      <c r="P14" s="7"/>
    </row>
    <row r="15" spans="2:21" ht="18" x14ac:dyDescent="0.35">
      <c r="B15" s="24">
        <v>1</v>
      </c>
      <c r="C15" s="24">
        <v>1</v>
      </c>
      <c r="D15" s="1">
        <v>0.8</v>
      </c>
      <c r="E15" s="1">
        <v>1</v>
      </c>
      <c r="F15" s="24">
        <v>1</v>
      </c>
      <c r="G15" s="24">
        <v>1</v>
      </c>
      <c r="H15" s="1">
        <v>1</v>
      </c>
      <c r="I15" s="1">
        <f t="shared" si="0"/>
        <v>0.61538461538461542</v>
      </c>
      <c r="J15" s="24">
        <v>1</v>
      </c>
      <c r="K15" s="24">
        <f t="shared" si="1"/>
        <v>-2</v>
      </c>
      <c r="M15" s="7" t="s">
        <v>35</v>
      </c>
      <c r="N15" s="9" t="s">
        <v>28</v>
      </c>
      <c r="O15" s="12">
        <v>1</v>
      </c>
      <c r="Q15" s="7"/>
    </row>
    <row r="16" spans="2:21" x14ac:dyDescent="0.25">
      <c r="B16" s="24">
        <v>1</v>
      </c>
      <c r="C16" s="24">
        <v>1.1000000000000001</v>
      </c>
      <c r="D16" s="1">
        <v>0.8</v>
      </c>
      <c r="E16" s="1">
        <v>1.1000000000000001</v>
      </c>
      <c r="F16" s="24">
        <v>1.1000000000000001</v>
      </c>
      <c r="G16" s="24">
        <v>1</v>
      </c>
      <c r="H16" s="1">
        <v>1.1000000000000001</v>
      </c>
      <c r="I16" s="1">
        <f t="shared" si="0"/>
        <v>0.53846153846153832</v>
      </c>
      <c r="J16" s="24">
        <v>1.1000000000000001</v>
      </c>
      <c r="K16" s="24">
        <f t="shared" si="1"/>
        <v>-2.2000000000000002</v>
      </c>
      <c r="M16" s="30"/>
      <c r="N16" s="9" t="s">
        <v>28</v>
      </c>
      <c r="O16" s="32"/>
      <c r="P16" s="7"/>
    </row>
    <row r="17" spans="2:16" x14ac:dyDescent="0.25">
      <c r="B17" s="24">
        <v>1</v>
      </c>
      <c r="C17" s="24">
        <v>1.2</v>
      </c>
      <c r="D17" s="1">
        <v>0.8</v>
      </c>
      <c r="E17" s="1">
        <v>1.2</v>
      </c>
      <c r="F17" s="24">
        <v>1.2</v>
      </c>
      <c r="G17" s="24">
        <v>1</v>
      </c>
      <c r="H17" s="1">
        <v>1.2</v>
      </c>
      <c r="I17" s="1">
        <f t="shared" si="0"/>
        <v>0.46153846153846156</v>
      </c>
      <c r="J17" s="24">
        <v>1.2</v>
      </c>
      <c r="K17" s="24">
        <f t="shared" si="1"/>
        <v>-2.4</v>
      </c>
      <c r="M17" t="s">
        <v>7</v>
      </c>
      <c r="N17" s="9"/>
      <c r="O17" s="12"/>
      <c r="P17" s="7"/>
    </row>
    <row r="18" spans="2:16" ht="18" x14ac:dyDescent="0.35">
      <c r="B18" s="24">
        <v>1</v>
      </c>
      <c r="C18" s="24">
        <v>1.3</v>
      </c>
      <c r="D18" s="1">
        <v>0.8</v>
      </c>
      <c r="E18" s="1">
        <v>1.3</v>
      </c>
      <c r="F18" s="24">
        <v>1.3</v>
      </c>
      <c r="G18" s="24">
        <v>1</v>
      </c>
      <c r="H18" s="1">
        <v>1.3</v>
      </c>
      <c r="I18" s="1">
        <f t="shared" si="0"/>
        <v>0.38461538461538458</v>
      </c>
      <c r="J18" s="24">
        <v>1.3</v>
      </c>
      <c r="K18" s="24">
        <f t="shared" si="1"/>
        <v>-2.6</v>
      </c>
      <c r="M18" s="7" t="s">
        <v>38</v>
      </c>
      <c r="N18" s="9" t="s">
        <v>26</v>
      </c>
      <c r="O18" s="12">
        <v>1.8</v>
      </c>
    </row>
    <row r="19" spans="2:16" x14ac:dyDescent="0.25">
      <c r="B19" s="24">
        <v>1</v>
      </c>
      <c r="C19" s="24">
        <v>1.4</v>
      </c>
      <c r="D19" s="1">
        <v>0.8</v>
      </c>
      <c r="E19" s="1">
        <v>1.4</v>
      </c>
      <c r="F19" s="24">
        <v>1.4</v>
      </c>
      <c r="G19" s="24">
        <v>1</v>
      </c>
      <c r="H19" s="1">
        <v>1.4</v>
      </c>
      <c r="I19" s="1">
        <f t="shared" si="0"/>
        <v>0.30769230769230776</v>
      </c>
      <c r="J19" s="24">
        <v>1.4</v>
      </c>
      <c r="K19" s="24">
        <f t="shared" si="1"/>
        <v>-2.8</v>
      </c>
      <c r="M19" s="30"/>
      <c r="N19" s="9" t="s">
        <v>26</v>
      </c>
      <c r="O19" s="32"/>
      <c r="P19" s="7"/>
    </row>
    <row r="20" spans="2:16" x14ac:dyDescent="0.25">
      <c r="B20" s="24">
        <v>1</v>
      </c>
      <c r="C20" s="24">
        <v>1.5</v>
      </c>
      <c r="D20" s="1">
        <v>0.8</v>
      </c>
      <c r="E20" s="1">
        <v>1.5</v>
      </c>
      <c r="F20" s="24">
        <v>1.5</v>
      </c>
      <c r="G20" s="24">
        <v>1</v>
      </c>
      <c r="H20" s="1">
        <v>1.5</v>
      </c>
      <c r="I20" s="1">
        <f t="shared" si="0"/>
        <v>0.23076923076923078</v>
      </c>
      <c r="J20" s="24">
        <v>1.5</v>
      </c>
      <c r="K20" s="24">
        <f t="shared" si="1"/>
        <v>-3</v>
      </c>
    </row>
    <row r="21" spans="2:16" x14ac:dyDescent="0.25">
      <c r="B21" s="24">
        <v>1</v>
      </c>
      <c r="C21" s="24">
        <v>1.6</v>
      </c>
      <c r="D21" s="1">
        <v>0.8</v>
      </c>
      <c r="E21" s="1">
        <v>1.6</v>
      </c>
      <c r="F21" s="24">
        <v>1.6</v>
      </c>
      <c r="G21" s="24">
        <v>1</v>
      </c>
      <c r="H21" s="1">
        <v>1.6</v>
      </c>
      <c r="I21" s="1">
        <f t="shared" si="0"/>
        <v>0.1538461538461538</v>
      </c>
      <c r="J21" s="24">
        <v>1.6</v>
      </c>
      <c r="K21" s="24">
        <f t="shared" si="1"/>
        <v>-3.2</v>
      </c>
    </row>
    <row r="22" spans="2:16" x14ac:dyDescent="0.25">
      <c r="B22" s="24">
        <v>1</v>
      </c>
      <c r="C22" s="24">
        <v>1.7</v>
      </c>
      <c r="D22" s="1">
        <v>0.8</v>
      </c>
      <c r="E22" s="1">
        <v>1.7</v>
      </c>
      <c r="F22" s="24">
        <v>1.7</v>
      </c>
      <c r="G22" s="24">
        <v>1</v>
      </c>
      <c r="H22" s="1">
        <v>1.7</v>
      </c>
      <c r="I22" s="1">
        <f>$I$23-($H$23-H22)*$I$1</f>
        <v>7.6923076923076983E-2</v>
      </c>
      <c r="J22" s="24">
        <v>1.7</v>
      </c>
      <c r="K22" s="24">
        <f t="shared" si="1"/>
        <v>-3.4</v>
      </c>
    </row>
    <row r="23" spans="2:16" x14ac:dyDescent="0.25">
      <c r="B23" s="24">
        <v>1</v>
      </c>
      <c r="C23" s="24">
        <v>1.8</v>
      </c>
      <c r="D23" s="1">
        <v>0.8</v>
      </c>
      <c r="E23" s="1">
        <v>1.8</v>
      </c>
      <c r="F23" s="24">
        <v>1.8</v>
      </c>
      <c r="G23" s="24">
        <v>1</v>
      </c>
      <c r="H23" s="1">
        <v>1.8</v>
      </c>
      <c r="I23" s="1">
        <v>0</v>
      </c>
      <c r="J23" s="24">
        <v>1.8</v>
      </c>
      <c r="K23" s="24">
        <f t="shared" si="1"/>
        <v>-3.6</v>
      </c>
    </row>
    <row r="24" spans="2:16" x14ac:dyDescent="0.25">
      <c r="B24" s="24">
        <v>1</v>
      </c>
      <c r="C24" s="24">
        <v>1.9</v>
      </c>
      <c r="D24" s="1">
        <v>0.8</v>
      </c>
      <c r="E24" s="1">
        <v>1.9</v>
      </c>
      <c r="F24" s="24">
        <v>1.9</v>
      </c>
      <c r="G24" s="24">
        <v>1</v>
      </c>
      <c r="H24" s="1">
        <v>1.9</v>
      </c>
      <c r="I24" s="1">
        <f t="shared" ref="I24:I25" si="2">$I$23-($H$23-H24)*$I$1</f>
        <v>-7.6923076923076816E-2</v>
      </c>
      <c r="J24" s="24">
        <v>1.9</v>
      </c>
      <c r="K24" s="24">
        <f t="shared" si="1"/>
        <v>-3.8</v>
      </c>
    </row>
    <row r="25" spans="2:16" x14ac:dyDescent="0.25">
      <c r="B25" s="25">
        <v>1</v>
      </c>
      <c r="C25" s="25">
        <v>2</v>
      </c>
      <c r="D25" s="23">
        <v>0.8</v>
      </c>
      <c r="E25" s="23">
        <v>2</v>
      </c>
      <c r="F25" s="25">
        <v>2</v>
      </c>
      <c r="G25" s="25">
        <v>1</v>
      </c>
      <c r="H25" s="23">
        <v>2</v>
      </c>
      <c r="I25" s="23">
        <f t="shared" si="2"/>
        <v>-0.1538461538461538</v>
      </c>
      <c r="J25" s="25">
        <v>2</v>
      </c>
      <c r="K25" s="25">
        <f t="shared" si="1"/>
        <v>-4</v>
      </c>
    </row>
  </sheetData>
  <mergeCells count="10">
    <mergeCell ref="J2:K2"/>
    <mergeCell ref="J3:K3"/>
    <mergeCell ref="B3:C3"/>
    <mergeCell ref="D3:E3"/>
    <mergeCell ref="B2:C2"/>
    <mergeCell ref="D2:E2"/>
    <mergeCell ref="F2:G2"/>
    <mergeCell ref="H2:I2"/>
    <mergeCell ref="F3:G3"/>
    <mergeCell ref="H3:I3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/>
  </sheetPr>
  <dimension ref="B2:N26"/>
  <sheetViews>
    <sheetView zoomScale="85" zoomScaleNormal="85" workbookViewId="0">
      <selection activeCell="G5" sqref="G5"/>
    </sheetView>
  </sheetViews>
  <sheetFormatPr defaultRowHeight="15" x14ac:dyDescent="0.25"/>
  <cols>
    <col min="4" max="4" width="10.5703125" customWidth="1"/>
    <col min="5" max="5" width="10.7109375" customWidth="1"/>
    <col min="8" max="8" width="12.5703125" customWidth="1"/>
  </cols>
  <sheetData>
    <row r="2" spans="2:14" x14ac:dyDescent="0.25">
      <c r="B2" s="8" t="s">
        <v>24</v>
      </c>
    </row>
    <row r="3" spans="2:14" x14ac:dyDescent="0.25">
      <c r="B3" s="13" t="s">
        <v>39</v>
      </c>
      <c r="C3" s="15" t="s">
        <v>29</v>
      </c>
      <c r="N3" s="9"/>
    </row>
    <row r="4" spans="2:14" ht="18" x14ac:dyDescent="0.35">
      <c r="B4" s="16" t="s">
        <v>29</v>
      </c>
      <c r="C4" s="14" t="s">
        <v>27</v>
      </c>
      <c r="D4" s="8" t="s">
        <v>60</v>
      </c>
      <c r="F4" t="s">
        <v>25</v>
      </c>
      <c r="I4" t="s">
        <v>30</v>
      </c>
      <c r="N4" s="9"/>
    </row>
    <row r="5" spans="2:14" ht="18" x14ac:dyDescent="0.35">
      <c r="B5" s="4" t="s">
        <v>29</v>
      </c>
      <c r="C5" s="7" t="s">
        <v>27</v>
      </c>
      <c r="D5" t="str">
        <f>CONCATENATE(G5,"*$(Jeans)+",G6,"*$(T-shirt)")</f>
        <v>*$(Jeans)+*$(T-shirt)</v>
      </c>
      <c r="F5" s="7" t="s">
        <v>54</v>
      </c>
      <c r="G5" s="33"/>
      <c r="H5" t="s">
        <v>50</v>
      </c>
      <c r="I5" s="7" t="s">
        <v>52</v>
      </c>
      <c r="J5" s="6">
        <v>35</v>
      </c>
      <c r="K5" t="s">
        <v>48</v>
      </c>
      <c r="N5" s="14"/>
    </row>
    <row r="6" spans="2:14" ht="18" x14ac:dyDescent="0.35">
      <c r="B6" s="16" t="s">
        <v>29</v>
      </c>
      <c r="C6" s="14" t="s">
        <v>27</v>
      </c>
      <c r="D6" s="29"/>
      <c r="F6" s="7" t="s">
        <v>55</v>
      </c>
      <c r="G6" s="33"/>
      <c r="H6" t="s">
        <v>51</v>
      </c>
      <c r="I6" s="7" t="s">
        <v>53</v>
      </c>
      <c r="J6" s="6">
        <v>20</v>
      </c>
      <c r="K6" t="s">
        <v>49</v>
      </c>
    </row>
    <row r="7" spans="2:14" x14ac:dyDescent="0.25">
      <c r="F7" s="4"/>
      <c r="I7" s="4"/>
    </row>
    <row r="8" spans="2:14" x14ac:dyDescent="0.25">
      <c r="B8" s="8" t="s">
        <v>10</v>
      </c>
    </row>
    <row r="9" spans="2:14" x14ac:dyDescent="0.25">
      <c r="B9" t="s">
        <v>3</v>
      </c>
    </row>
    <row r="10" spans="2:14" ht="18" x14ac:dyDescent="0.35">
      <c r="B10" s="7" t="s">
        <v>56</v>
      </c>
      <c r="C10" s="9" t="s">
        <v>26</v>
      </c>
      <c r="D10" s="11">
        <v>1</v>
      </c>
    </row>
    <row r="11" spans="2:14" x14ac:dyDescent="0.25">
      <c r="B11" s="30"/>
      <c r="C11" s="9" t="s">
        <v>26</v>
      </c>
      <c r="D11" s="30"/>
      <c r="E11" s="7"/>
    </row>
    <row r="12" spans="2:14" x14ac:dyDescent="0.25">
      <c r="B12" t="s">
        <v>4</v>
      </c>
      <c r="C12" s="9"/>
      <c r="D12" s="11"/>
      <c r="E12" s="7"/>
      <c r="F12" s="7"/>
    </row>
    <row r="13" spans="2:14" ht="18" x14ac:dyDescent="0.35">
      <c r="B13" s="7" t="s">
        <v>56</v>
      </c>
      <c r="C13" s="9" t="s">
        <v>28</v>
      </c>
      <c r="D13" s="3">
        <v>3</v>
      </c>
    </row>
    <row r="14" spans="2:14" x14ac:dyDescent="0.25">
      <c r="B14" s="30"/>
      <c r="C14" s="9" t="s">
        <v>28</v>
      </c>
      <c r="D14" s="30"/>
      <c r="E14" s="7"/>
      <c r="F14" s="7"/>
    </row>
    <row r="15" spans="2:14" x14ac:dyDescent="0.25">
      <c r="B15" t="s">
        <v>6</v>
      </c>
      <c r="C15" s="9"/>
      <c r="D15" s="3"/>
      <c r="E15" s="7"/>
    </row>
    <row r="16" spans="2:14" ht="18" x14ac:dyDescent="0.35">
      <c r="B16" s="7" t="s">
        <v>57</v>
      </c>
      <c r="C16" s="9" t="s">
        <v>26</v>
      </c>
      <c r="D16" s="11">
        <v>1</v>
      </c>
      <c r="F16" s="7"/>
    </row>
    <row r="17" spans="2:5" x14ac:dyDescent="0.25">
      <c r="B17" s="30"/>
      <c r="C17" s="9" t="s">
        <v>26</v>
      </c>
      <c r="D17" s="30"/>
      <c r="E17" s="7"/>
    </row>
    <row r="18" spans="2:5" x14ac:dyDescent="0.25">
      <c r="B18" t="s">
        <v>7</v>
      </c>
      <c r="C18" s="9"/>
      <c r="D18" s="11"/>
      <c r="E18" s="7"/>
    </row>
    <row r="19" spans="2:5" ht="18" x14ac:dyDescent="0.35">
      <c r="B19" s="7" t="s">
        <v>57</v>
      </c>
      <c r="C19" s="9" t="s">
        <v>28</v>
      </c>
      <c r="D19" s="3">
        <v>6</v>
      </c>
    </row>
    <row r="20" spans="2:5" x14ac:dyDescent="0.25">
      <c r="B20" s="30"/>
      <c r="C20" s="9" t="s">
        <v>28</v>
      </c>
      <c r="D20" s="30"/>
      <c r="E20" s="7"/>
    </row>
    <row r="21" spans="2:5" x14ac:dyDescent="0.25">
      <c r="B21" t="s">
        <v>22</v>
      </c>
      <c r="C21" s="9"/>
      <c r="D21" s="11"/>
    </row>
    <row r="22" spans="2:5" ht="18" x14ac:dyDescent="0.35">
      <c r="B22" s="26" t="s">
        <v>58</v>
      </c>
      <c r="C22" s="9" t="s">
        <v>28</v>
      </c>
      <c r="D22" s="11">
        <v>130</v>
      </c>
    </row>
    <row r="23" spans="2:5" x14ac:dyDescent="0.25">
      <c r="B23" s="30"/>
      <c r="C23" s="9" t="s">
        <v>28</v>
      </c>
      <c r="D23" s="30"/>
    </row>
    <row r="24" spans="2:5" x14ac:dyDescent="0.25">
      <c r="B24" t="s">
        <v>59</v>
      </c>
      <c r="C24" s="9"/>
      <c r="D24" s="11"/>
    </row>
    <row r="25" spans="2:5" ht="18" x14ac:dyDescent="0.35">
      <c r="B25" s="7" t="s">
        <v>57</v>
      </c>
      <c r="C25" s="9" t="s">
        <v>26</v>
      </c>
      <c r="D25" s="7" t="s">
        <v>56</v>
      </c>
    </row>
    <row r="26" spans="2:5" x14ac:dyDescent="0.25">
      <c r="B26" s="30"/>
      <c r="C26" s="9" t="s">
        <v>26</v>
      </c>
      <c r="D26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/>
  </sheetPr>
  <dimension ref="B2:N31"/>
  <sheetViews>
    <sheetView zoomScale="85" zoomScaleNormal="85" workbookViewId="0"/>
  </sheetViews>
  <sheetFormatPr defaultRowHeight="15" x14ac:dyDescent="0.25"/>
  <cols>
    <col min="4" max="4" width="10.5703125" customWidth="1"/>
    <col min="5" max="5" width="10.7109375" customWidth="1"/>
    <col min="8" max="8" width="12.5703125" customWidth="1"/>
  </cols>
  <sheetData>
    <row r="2" spans="2:14" x14ac:dyDescent="0.25">
      <c r="B2" s="8" t="s">
        <v>24</v>
      </c>
    </row>
    <row r="3" spans="2:14" x14ac:dyDescent="0.25">
      <c r="B3" s="13" t="s">
        <v>36</v>
      </c>
      <c r="C3" s="15" t="s">
        <v>29</v>
      </c>
      <c r="N3" s="9"/>
    </row>
    <row r="4" spans="2:14" ht="18" x14ac:dyDescent="0.35">
      <c r="B4" s="16" t="s">
        <v>29</v>
      </c>
      <c r="C4" s="14" t="s">
        <v>27</v>
      </c>
      <c r="D4" s="8" t="s">
        <v>78</v>
      </c>
      <c r="F4" t="s">
        <v>25</v>
      </c>
      <c r="N4" s="9"/>
    </row>
    <row r="5" spans="2:14" ht="18" x14ac:dyDescent="0.35">
      <c r="B5" s="16" t="s">
        <v>29</v>
      </c>
      <c r="C5" s="14" t="s">
        <v>27</v>
      </c>
      <c r="D5" s="29"/>
      <c r="E5" t="s">
        <v>77</v>
      </c>
      <c r="F5" s="7" t="s">
        <v>80</v>
      </c>
      <c r="G5" s="33"/>
      <c r="H5" t="s">
        <v>86</v>
      </c>
      <c r="I5" s="7"/>
      <c r="J5" s="6"/>
      <c r="N5" s="14"/>
    </row>
    <row r="6" spans="2:14" ht="18" x14ac:dyDescent="0.35">
      <c r="F6" s="7" t="s">
        <v>81</v>
      </c>
      <c r="G6" s="33"/>
      <c r="H6" t="s">
        <v>86</v>
      </c>
      <c r="I6" s="7"/>
      <c r="J6" s="6"/>
    </row>
    <row r="7" spans="2:14" x14ac:dyDescent="0.25">
      <c r="B7" s="7" t="s">
        <v>79</v>
      </c>
      <c r="C7" s="7" t="s">
        <v>27</v>
      </c>
      <c r="D7" t="s">
        <v>87</v>
      </c>
      <c r="F7" s="4"/>
      <c r="I7" s="4"/>
    </row>
    <row r="8" spans="2:14" x14ac:dyDescent="0.25">
      <c r="B8" s="7" t="s">
        <v>79</v>
      </c>
      <c r="C8" s="7" t="s">
        <v>27</v>
      </c>
      <c r="D8" s="32"/>
    </row>
    <row r="9" spans="2:14" x14ac:dyDescent="0.25">
      <c r="B9" s="7"/>
      <c r="C9" s="7"/>
    </row>
    <row r="10" spans="2:14" x14ac:dyDescent="0.25">
      <c r="B10" s="7" t="s">
        <v>82</v>
      </c>
      <c r="C10" s="7" t="s">
        <v>27</v>
      </c>
      <c r="D10" t="s">
        <v>88</v>
      </c>
    </row>
    <row r="11" spans="2:14" x14ac:dyDescent="0.25">
      <c r="B11" s="7" t="s">
        <v>82</v>
      </c>
      <c r="C11" s="7" t="s">
        <v>27</v>
      </c>
      <c r="D11" s="32"/>
    </row>
    <row r="12" spans="2:14" x14ac:dyDescent="0.25">
      <c r="F12" s="7"/>
    </row>
    <row r="13" spans="2:14" x14ac:dyDescent="0.25">
      <c r="B13" s="8" t="s">
        <v>10</v>
      </c>
    </row>
    <row r="14" spans="2:14" x14ac:dyDescent="0.25">
      <c r="B14" t="s">
        <v>3</v>
      </c>
      <c r="F14" s="7"/>
    </row>
    <row r="15" spans="2:14" ht="18" x14ac:dyDescent="0.35">
      <c r="B15" s="7" t="s">
        <v>83</v>
      </c>
      <c r="C15" s="9" t="s">
        <v>26</v>
      </c>
      <c r="D15" s="11">
        <v>0</v>
      </c>
    </row>
    <row r="16" spans="2:14" x14ac:dyDescent="0.25">
      <c r="B16" s="30"/>
      <c r="C16" s="9" t="s">
        <v>26</v>
      </c>
      <c r="D16" s="30"/>
      <c r="E16" s="7"/>
      <c r="F16" s="7"/>
    </row>
    <row r="17" spans="2:5" x14ac:dyDescent="0.25">
      <c r="B17" t="s">
        <v>4</v>
      </c>
      <c r="C17" s="9"/>
      <c r="D17" s="11"/>
      <c r="E17" s="7"/>
    </row>
    <row r="18" spans="2:5" ht="18" x14ac:dyDescent="0.35">
      <c r="B18" s="7" t="s">
        <v>83</v>
      </c>
      <c r="C18" s="9" t="s">
        <v>28</v>
      </c>
      <c r="D18" s="3">
        <v>17</v>
      </c>
    </row>
    <row r="19" spans="2:5" x14ac:dyDescent="0.25">
      <c r="B19" s="30"/>
      <c r="C19" s="9" t="s">
        <v>28</v>
      </c>
      <c r="D19" s="30"/>
      <c r="E19" s="7"/>
    </row>
    <row r="20" spans="2:5" x14ac:dyDescent="0.25">
      <c r="B20" t="s">
        <v>6</v>
      </c>
      <c r="C20" s="9"/>
      <c r="D20" s="3"/>
      <c r="E20" s="7"/>
    </row>
    <row r="21" spans="2:5" ht="18" x14ac:dyDescent="0.35">
      <c r="B21" s="7" t="s">
        <v>84</v>
      </c>
      <c r="C21" s="9" t="s">
        <v>26</v>
      </c>
      <c r="D21" s="11">
        <v>0</v>
      </c>
    </row>
    <row r="22" spans="2:5" x14ac:dyDescent="0.25">
      <c r="B22" s="30"/>
      <c r="C22" s="9" t="s">
        <v>26</v>
      </c>
      <c r="D22" s="30"/>
      <c r="E22" s="7"/>
    </row>
    <row r="23" spans="2:5" x14ac:dyDescent="0.25">
      <c r="B23" t="s">
        <v>7</v>
      </c>
      <c r="C23" s="9"/>
      <c r="D23" s="11"/>
      <c r="E23" s="7"/>
    </row>
    <row r="24" spans="2:5" ht="18" x14ac:dyDescent="0.35">
      <c r="B24" s="7" t="s">
        <v>84</v>
      </c>
      <c r="C24" s="9" t="s">
        <v>28</v>
      </c>
      <c r="D24" s="3">
        <v>13</v>
      </c>
    </row>
    <row r="25" spans="2:5" x14ac:dyDescent="0.25">
      <c r="B25" s="30"/>
      <c r="C25" s="9" t="s">
        <v>28</v>
      </c>
      <c r="D25" s="30"/>
      <c r="E25" s="7"/>
    </row>
    <row r="26" spans="2:5" x14ac:dyDescent="0.25">
      <c r="B26" t="s">
        <v>22</v>
      </c>
      <c r="C26" s="9"/>
      <c r="D26" s="11"/>
    </row>
    <row r="27" spans="2:5" ht="18" x14ac:dyDescent="0.35">
      <c r="B27" s="26" t="s">
        <v>85</v>
      </c>
      <c r="C27" s="9" t="s">
        <v>27</v>
      </c>
      <c r="D27" s="11">
        <v>22</v>
      </c>
    </row>
    <row r="28" spans="2:5" x14ac:dyDescent="0.25">
      <c r="B28" s="30"/>
      <c r="C28" s="9" t="s">
        <v>27</v>
      </c>
      <c r="D28" s="30"/>
    </row>
    <row r="29" spans="2:5" x14ac:dyDescent="0.25">
      <c r="C29" s="9"/>
      <c r="D29" s="11"/>
    </row>
    <row r="30" spans="2:5" x14ac:dyDescent="0.25">
      <c r="B30" s="7"/>
      <c r="C30" s="9"/>
      <c r="D30" s="7"/>
    </row>
    <row r="31" spans="2:5" x14ac:dyDescent="0.25">
      <c r="B31" s="3"/>
      <c r="C31" s="9"/>
      <c r="D31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9"/>
  </sheetPr>
  <dimension ref="B2:N32"/>
  <sheetViews>
    <sheetView zoomScale="85" zoomScaleNormal="85" workbookViewId="0">
      <selection activeCell="E12" sqref="E12"/>
    </sheetView>
  </sheetViews>
  <sheetFormatPr defaultRowHeight="15" x14ac:dyDescent="0.25"/>
  <cols>
    <col min="4" max="4" width="10.5703125" customWidth="1"/>
    <col min="5" max="5" width="10.7109375" customWidth="1"/>
    <col min="8" max="8" width="12.5703125" customWidth="1"/>
    <col min="9" max="9" width="17.140625" bestFit="1" customWidth="1"/>
  </cols>
  <sheetData>
    <row r="2" spans="2:14" x14ac:dyDescent="0.25">
      <c r="B2" s="8" t="s">
        <v>24</v>
      </c>
    </row>
    <row r="3" spans="2:14" x14ac:dyDescent="0.25">
      <c r="B3" s="13" t="s">
        <v>39</v>
      </c>
      <c r="C3" s="15" t="s">
        <v>29</v>
      </c>
      <c r="N3" s="9"/>
    </row>
    <row r="4" spans="2:14" ht="18" x14ac:dyDescent="0.35">
      <c r="B4" s="16" t="s">
        <v>29</v>
      </c>
      <c r="C4" s="14" t="s">
        <v>27</v>
      </c>
      <c r="D4" s="8" t="s">
        <v>61</v>
      </c>
      <c r="N4" s="9"/>
    </row>
    <row r="5" spans="2:14" x14ac:dyDescent="0.25">
      <c r="B5" s="4" t="s">
        <v>29</v>
      </c>
      <c r="C5" s="7" t="s">
        <v>27</v>
      </c>
      <c r="D5" t="str">
        <f>CONCATENATE(H9,"*$(Jeans)+",H10,"*$(T-shirt)+",H11,"*$(Shoes)+",H12,"*$(Hat)")</f>
        <v>3*$(Jeans)+3*$(T-shirt)+1*$(Shoes)+2*$(Hat)</v>
      </c>
      <c r="N5" s="14"/>
    </row>
    <row r="6" spans="2:14" x14ac:dyDescent="0.25">
      <c r="B6" s="16" t="s">
        <v>29</v>
      </c>
      <c r="C6" s="14" t="s">
        <v>27</v>
      </c>
      <c r="D6" s="29">
        <f>H9*K9+H10*K10+H11*K11+H12*K12</f>
        <v>219</v>
      </c>
    </row>
    <row r="7" spans="2:14" x14ac:dyDescent="0.25">
      <c r="F7" s="4"/>
    </row>
    <row r="8" spans="2:14" x14ac:dyDescent="0.25">
      <c r="B8" s="8" t="s">
        <v>10</v>
      </c>
      <c r="G8" t="s">
        <v>25</v>
      </c>
      <c r="J8" t="s">
        <v>30</v>
      </c>
    </row>
    <row r="9" spans="2:14" ht="18" x14ac:dyDescent="0.35">
      <c r="B9" t="s">
        <v>3</v>
      </c>
      <c r="G9" s="7" t="s">
        <v>54</v>
      </c>
      <c r="H9" s="34">
        <v>3</v>
      </c>
      <c r="I9" t="s">
        <v>50</v>
      </c>
      <c r="J9" s="7" t="s">
        <v>52</v>
      </c>
      <c r="K9" s="6">
        <v>30</v>
      </c>
      <c r="L9" t="s">
        <v>48</v>
      </c>
    </row>
    <row r="10" spans="2:14" ht="18" x14ac:dyDescent="0.35">
      <c r="B10" s="7" t="s">
        <v>56</v>
      </c>
      <c r="C10" s="9" t="s">
        <v>26</v>
      </c>
      <c r="D10" s="11">
        <v>2</v>
      </c>
      <c r="G10" s="7" t="s">
        <v>55</v>
      </c>
      <c r="H10" s="34">
        <v>3</v>
      </c>
      <c r="I10" t="s">
        <v>51</v>
      </c>
      <c r="J10" s="7" t="s">
        <v>53</v>
      </c>
      <c r="K10" s="6">
        <v>20</v>
      </c>
      <c r="L10" t="s">
        <v>49</v>
      </c>
    </row>
    <row r="11" spans="2:14" ht="18" x14ac:dyDescent="0.35">
      <c r="B11" s="30">
        <f>H9</f>
        <v>3</v>
      </c>
      <c r="C11" s="9" t="s">
        <v>26</v>
      </c>
      <c r="D11" s="30">
        <f>D10</f>
        <v>2</v>
      </c>
      <c r="E11" s="7"/>
      <c r="G11" s="7" t="s">
        <v>62</v>
      </c>
      <c r="H11" s="34">
        <v>1</v>
      </c>
      <c r="I11" t="s">
        <v>64</v>
      </c>
      <c r="J11" s="7" t="s">
        <v>66</v>
      </c>
      <c r="K11" s="6">
        <v>45</v>
      </c>
      <c r="L11" t="s">
        <v>67</v>
      </c>
    </row>
    <row r="12" spans="2:14" ht="18" x14ac:dyDescent="0.35">
      <c r="B12" t="s">
        <v>4</v>
      </c>
      <c r="C12" s="9"/>
      <c r="D12" s="11"/>
      <c r="E12" s="7"/>
      <c r="F12" s="7"/>
      <c r="G12" s="7" t="s">
        <v>63</v>
      </c>
      <c r="H12" s="34">
        <v>2</v>
      </c>
      <c r="I12" t="s">
        <v>65</v>
      </c>
      <c r="J12" s="7" t="s">
        <v>68</v>
      </c>
      <c r="K12" s="6">
        <v>12</v>
      </c>
      <c r="L12" t="s">
        <v>69</v>
      </c>
    </row>
    <row r="13" spans="2:14" ht="18" x14ac:dyDescent="0.35">
      <c r="B13" s="7" t="s">
        <v>56</v>
      </c>
      <c r="C13" s="9" t="s">
        <v>28</v>
      </c>
      <c r="D13" s="3">
        <v>3</v>
      </c>
    </row>
    <row r="14" spans="2:14" x14ac:dyDescent="0.25">
      <c r="B14" s="30">
        <f>H9</f>
        <v>3</v>
      </c>
      <c r="C14" s="9" t="s">
        <v>28</v>
      </c>
      <c r="D14" s="30">
        <v>3</v>
      </c>
      <c r="E14" s="7"/>
      <c r="F14" s="7"/>
    </row>
    <row r="15" spans="2:14" x14ac:dyDescent="0.25">
      <c r="B15" t="s">
        <v>6</v>
      </c>
      <c r="C15" s="9"/>
      <c r="D15" s="3"/>
      <c r="E15" s="7"/>
    </row>
    <row r="16" spans="2:14" ht="18" x14ac:dyDescent="0.35">
      <c r="B16" s="7" t="s">
        <v>57</v>
      </c>
      <c r="C16" s="9" t="s">
        <v>26</v>
      </c>
      <c r="D16" s="11">
        <v>2</v>
      </c>
      <c r="F16" s="7"/>
    </row>
    <row r="17" spans="2:11" x14ac:dyDescent="0.25">
      <c r="B17" s="30">
        <f>H10</f>
        <v>3</v>
      </c>
      <c r="C17" s="9" t="s">
        <v>26</v>
      </c>
      <c r="D17" s="30">
        <f>D16</f>
        <v>2</v>
      </c>
      <c r="E17" s="7"/>
      <c r="I17" t="s">
        <v>74</v>
      </c>
      <c r="J17" s="9"/>
      <c r="K17" s="11"/>
    </row>
    <row r="18" spans="2:11" ht="18" x14ac:dyDescent="0.35">
      <c r="B18" t="s">
        <v>7</v>
      </c>
      <c r="C18" s="9"/>
      <c r="D18" s="11"/>
      <c r="E18" s="7"/>
      <c r="I18" s="16" t="s">
        <v>61</v>
      </c>
      <c r="J18" s="9" t="s">
        <v>28</v>
      </c>
      <c r="K18" s="11">
        <v>220</v>
      </c>
    </row>
    <row r="19" spans="2:11" ht="18" x14ac:dyDescent="0.35">
      <c r="B19" s="7" t="s">
        <v>57</v>
      </c>
      <c r="C19" s="9" t="s">
        <v>28</v>
      </c>
      <c r="D19" s="3">
        <v>5</v>
      </c>
      <c r="I19" s="30">
        <f>H9*K9+H10*K10+H11*K11+H12*K12</f>
        <v>219</v>
      </c>
      <c r="J19" s="9" t="s">
        <v>28</v>
      </c>
      <c r="K19" s="30">
        <f>K18</f>
        <v>220</v>
      </c>
    </row>
    <row r="20" spans="2:11" x14ac:dyDescent="0.25">
      <c r="B20" s="30">
        <f>H10</f>
        <v>3</v>
      </c>
      <c r="C20" s="9" t="s">
        <v>28</v>
      </c>
      <c r="D20" s="30">
        <f>D19</f>
        <v>5</v>
      </c>
      <c r="E20" s="7"/>
      <c r="I20" t="s">
        <v>75</v>
      </c>
      <c r="J20" s="9"/>
      <c r="K20" s="11"/>
    </row>
    <row r="21" spans="2:11" ht="18" x14ac:dyDescent="0.35">
      <c r="B21" t="s">
        <v>22</v>
      </c>
      <c r="C21" s="9"/>
      <c r="D21" s="3"/>
      <c r="I21" s="7" t="s">
        <v>57</v>
      </c>
      <c r="J21" s="9" t="s">
        <v>26</v>
      </c>
      <c r="K21" s="7" t="s">
        <v>56</v>
      </c>
    </row>
    <row r="22" spans="2:11" ht="18" x14ac:dyDescent="0.35">
      <c r="B22" s="7" t="s">
        <v>70</v>
      </c>
      <c r="C22" s="9" t="s">
        <v>26</v>
      </c>
      <c r="D22" s="11">
        <v>1</v>
      </c>
      <c r="I22" s="30">
        <f>H10</f>
        <v>3</v>
      </c>
      <c r="J22" s="9" t="s">
        <v>26</v>
      </c>
      <c r="K22" s="30">
        <f>H9</f>
        <v>3</v>
      </c>
    </row>
    <row r="23" spans="2:11" x14ac:dyDescent="0.25">
      <c r="B23" s="30">
        <f>H11</f>
        <v>1</v>
      </c>
      <c r="C23" s="9" t="s">
        <v>26</v>
      </c>
      <c r="D23" s="30">
        <f>D22</f>
        <v>1</v>
      </c>
      <c r="I23" t="s">
        <v>76</v>
      </c>
    </row>
    <row r="24" spans="2:11" ht="18" x14ac:dyDescent="0.35">
      <c r="B24" t="s">
        <v>59</v>
      </c>
      <c r="C24" s="9"/>
      <c r="D24" s="11"/>
      <c r="I24" s="7" t="s">
        <v>56</v>
      </c>
      <c r="J24" s="9" t="s">
        <v>26</v>
      </c>
      <c r="K24" s="7" t="s">
        <v>70</v>
      </c>
    </row>
    <row r="25" spans="2:11" ht="18" x14ac:dyDescent="0.35">
      <c r="B25" s="7" t="s">
        <v>70</v>
      </c>
      <c r="C25" s="9" t="s">
        <v>28</v>
      </c>
      <c r="D25" s="3">
        <v>2</v>
      </c>
      <c r="I25" s="30">
        <f>H9</f>
        <v>3</v>
      </c>
      <c r="J25" s="9" t="s">
        <v>26</v>
      </c>
      <c r="K25" s="30">
        <f>H11</f>
        <v>1</v>
      </c>
    </row>
    <row r="26" spans="2:11" x14ac:dyDescent="0.25">
      <c r="B26" s="30">
        <f>H11</f>
        <v>1</v>
      </c>
      <c r="C26" s="9" t="s">
        <v>28</v>
      </c>
      <c r="D26" s="30">
        <f>D25</f>
        <v>2</v>
      </c>
    </row>
    <row r="27" spans="2:11" x14ac:dyDescent="0.25">
      <c r="B27" t="s">
        <v>71</v>
      </c>
      <c r="C27" s="9"/>
      <c r="D27" s="3"/>
      <c r="I27" s="7"/>
      <c r="J27" s="27"/>
      <c r="K27" s="9"/>
    </row>
    <row r="28" spans="2:11" ht="18" x14ac:dyDescent="0.35">
      <c r="B28" s="7" t="s">
        <v>73</v>
      </c>
      <c r="C28" s="9" t="s">
        <v>26</v>
      </c>
      <c r="D28" s="11">
        <v>1</v>
      </c>
      <c r="I28" s="7"/>
      <c r="J28" s="27"/>
      <c r="K28" s="9"/>
    </row>
    <row r="29" spans="2:11" x14ac:dyDescent="0.25">
      <c r="B29" s="30">
        <f>H12</f>
        <v>2</v>
      </c>
      <c r="C29" s="9" t="s">
        <v>26</v>
      </c>
      <c r="D29" s="30">
        <f>D28</f>
        <v>1</v>
      </c>
      <c r="I29" s="7"/>
      <c r="J29" s="27"/>
      <c r="K29" s="9"/>
    </row>
    <row r="30" spans="2:11" x14ac:dyDescent="0.25">
      <c r="B30" t="s">
        <v>72</v>
      </c>
      <c r="C30" s="9"/>
      <c r="D30" s="11"/>
      <c r="I30" s="7"/>
      <c r="J30" s="27"/>
      <c r="K30" s="9"/>
    </row>
    <row r="31" spans="2:11" ht="18" x14ac:dyDescent="0.35">
      <c r="B31" s="7" t="s">
        <v>73</v>
      </c>
      <c r="C31" s="9" t="s">
        <v>28</v>
      </c>
      <c r="D31" s="3">
        <v>4</v>
      </c>
    </row>
    <row r="32" spans="2:11" x14ac:dyDescent="0.25">
      <c r="B32" s="30">
        <f>H12</f>
        <v>2</v>
      </c>
      <c r="C32" s="9" t="s">
        <v>28</v>
      </c>
      <c r="D32" s="30">
        <f>D31</f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1)Maximize</vt:lpstr>
      <vt:lpstr>2)Minimize</vt:lpstr>
      <vt:lpstr>3)Maximize</vt:lpstr>
      <vt:lpstr>4)Minimize</vt:lpstr>
      <vt:lpstr>5)Maximize</vt:lpstr>
    </vt:vector>
  </TitlesOfParts>
  <Company>LAWR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Sandoval Solis</dc:creator>
  <cp:lastModifiedBy>Samuel Sandoval Solis</cp:lastModifiedBy>
  <dcterms:created xsi:type="dcterms:W3CDTF">2012-11-24T06:56:19Z</dcterms:created>
  <dcterms:modified xsi:type="dcterms:W3CDTF">2021-05-13T22:02:12Z</dcterms:modified>
</cp:coreProperties>
</file>